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<sst xmlns="http://schemas.openxmlformats.org/spreadsheetml/2006/main" uniqueCount="1287" count="4837">
  <si>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</si>
  <si>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</si>
  <si>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</si>
  <si>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</si>
  <si>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</si>
  <si>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</si>
  <si>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</si>
  <si>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</si>
  <si>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</si>
  <si>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</si>
  <si>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1972017774</t>
  </si>
  <si>
    <t>D123</t>
  </si>
  <si>
    <t xml:space="preserve">Pugmill P15 TO (323-6372) Constellation - Cullen </t>
  </si>
  <si>
    <t>R006870</t>
  </si>
  <si>
    <t>07-02-2026 to 07-08-2026</t>
  </si>
  <si>
    <t>1972017780</t>
  </si>
  <si>
    <t xml:space="preserve">Pugmill P15 TO (323-6053) Interplast Warehouse </t>
  </si>
  <si>
    <t>1972017786</t>
  </si>
  <si>
    <t xml:space="preserve">Pugmill P15 TO (323-5571) HCPC REVITALIZATION </t>
  </si>
  <si>
    <t>1972017796</t>
  </si>
  <si>
    <t xml:space="preserve">Pugmill P15 TO (323-6836) Carson 288 E and F Paving Failure </t>
  </si>
  <si>
    <t>1972017803</t>
  </si>
  <si>
    <t>Pugmill P15 TO (323-7325) 13002 LIMA DRIVE - HC 22/0129</t>
  </si>
  <si>
    <t>1972017809</t>
  </si>
  <si>
    <t xml:space="preserve">Pugmill P15 TO (323-5397) Mega Energy </t>
  </si>
  <si>
    <t>1972017818</t>
  </si>
  <si>
    <t xml:space="preserve">Pugmill P15 TO (323-7302) NFBWA - Bellaire Pump Station </t>
  </si>
  <si>
    <t>1972017826</t>
  </si>
  <si>
    <t xml:space="preserve">Pugmill P15 TO (323-6610) Clear Brook City Area </t>
  </si>
  <si>
    <t>1972017829</t>
  </si>
  <si>
    <t>Pugmill P15 TO (323-7037) Allison Park Sec 7 WSDP</t>
  </si>
  <si>
    <t>1972017836</t>
  </si>
  <si>
    <t>1972017843</t>
  </si>
  <si>
    <t>Pugmill P15 TO (323-4132) SIENNA SPRINGS WAY PH 2</t>
  </si>
  <si>
    <t>1972017857</t>
  </si>
  <si>
    <t xml:space="preserve">Pugmill P15 TO (323-7306) Mission St. Paul </t>
  </si>
  <si>
    <t>1972017866</t>
  </si>
  <si>
    <t>Pugmill P15 TO (323-7296) BISSONETT AND BECKFORD - PCT 3</t>
  </si>
  <si>
    <t>1972017873</t>
  </si>
  <si>
    <t>1972017879</t>
  </si>
  <si>
    <t>Pugmill P15 TO (323-1556) Bumet Bayland Park Phase 1</t>
  </si>
  <si>
    <t>1972017883</t>
  </si>
  <si>
    <t>1972017885</t>
  </si>
  <si>
    <t>1972017893</t>
  </si>
  <si>
    <t>1972017899</t>
  </si>
  <si>
    <t>1972017909</t>
  </si>
  <si>
    <t>Pugmill P15 TO (323-714) Sterling McCall Acura</t>
  </si>
  <si>
    <t>1972017917</t>
  </si>
  <si>
    <t>Pugmill P15 TO (323-6402) ASHTON VILLAGE Drng Imprv WBS</t>
  </si>
  <si>
    <t>1972017924</t>
  </si>
  <si>
    <t>1972017929</t>
  </si>
  <si>
    <t xml:space="preserve">Pugmill P15 TO (323-7386) Sims bayou-Sidewalk Extension </t>
  </si>
  <si>
    <t>1972017936</t>
  </si>
  <si>
    <t>1972017943</t>
  </si>
  <si>
    <t>1972017946</t>
  </si>
  <si>
    <t>1972017948</t>
  </si>
  <si>
    <t>1972017955</t>
  </si>
  <si>
    <t>1972017965</t>
  </si>
  <si>
    <t>Pugmill P15 TO (323-7418) Frances Street Water Plant Site Impr</t>
  </si>
  <si>
    <t>1972017972</t>
  </si>
  <si>
    <t>1972017978</t>
  </si>
  <si>
    <t>1973082729</t>
  </si>
  <si>
    <t>D167</t>
  </si>
  <si>
    <t>Pugmill P3 TO (323-6931) Ellora Sec 1 WSD</t>
  </si>
  <si>
    <t>R006874</t>
  </si>
  <si>
    <t>1973082770</t>
  </si>
  <si>
    <t xml:space="preserve">Pugmill P3 TO (323-5453) Storm Water Replacement at Water Plant </t>
  </si>
  <si>
    <t>1973082803</t>
  </si>
  <si>
    <t>Pugmill P3 TO (323-7275) Beacon Hill Sec 8 WSD</t>
  </si>
  <si>
    <t>1973082842</t>
  </si>
  <si>
    <t>Pugmill P3 TO (323-7268) Heritage Bend FRIENDSWOOD Sec 3 and 4</t>
  </si>
  <si>
    <t>1973082947</t>
  </si>
  <si>
    <t xml:space="preserve">Pugmill P3 TO (323-4676) SBISD Terrace Elementary School </t>
  </si>
  <si>
    <t>1973083216</t>
  </si>
  <si>
    <t>1973083260</t>
  </si>
  <si>
    <t>Pugmill P3 TO (323-6646) Seattle St and Singapore Ln Imprv</t>
  </si>
  <si>
    <t>1973083303</t>
  </si>
  <si>
    <t>Pugmill P3 TO (323-7349) Sunterra Lakes Stockdick St Ded Sec 1</t>
  </si>
  <si>
    <t>1973083390</t>
  </si>
  <si>
    <t>Pugmill P3 TO (323-2382) Cy Ridge HS Reno</t>
  </si>
  <si>
    <t>1973083394</t>
  </si>
  <si>
    <t>1936027435</t>
  </si>
  <si>
    <t>D173</t>
  </si>
  <si>
    <t>Pugmill P10 TO (323-6355) Foster Reserve PH 1 Sec 1-3</t>
  </si>
  <si>
    <t>R006868</t>
  </si>
  <si>
    <t>1936027443</t>
  </si>
  <si>
    <t>Pugmill P10 TO (323-7149) KRESSTON SEC 10</t>
  </si>
  <si>
    <t>1936027454</t>
  </si>
  <si>
    <t>Pugmill P10 TO (323-5248) Chapel Run Phase 3 Det AND MG and Sec 5 WSDP</t>
  </si>
  <si>
    <t>1936027458</t>
  </si>
  <si>
    <t>1936027465</t>
  </si>
  <si>
    <t xml:space="preserve">Pugmill P10 TO (323-6794) MAGNOLIA SPRING SEC 11-WSD and PAVING </t>
  </si>
  <si>
    <t>1936027474</t>
  </si>
  <si>
    <t>1936027481</t>
  </si>
  <si>
    <t xml:space="preserve">Pugmill P10 TO (323-4880) Goodson Loop RV Park </t>
  </si>
  <si>
    <t>1936027489</t>
  </si>
  <si>
    <t>1936027496</t>
  </si>
  <si>
    <t>1936027501</t>
  </si>
  <si>
    <t>1936027511</t>
  </si>
  <si>
    <t>1936027517</t>
  </si>
  <si>
    <t>Pugmill P10 TO (323-7316) Kresston Sec 16 WSD&amp;P</t>
  </si>
  <si>
    <t>1936027526</t>
  </si>
  <si>
    <t>1936027533</t>
  </si>
  <si>
    <t>Pugmill P10 TO (323-6555) AUDUBON HERON RUN SEC 14 WSDP</t>
  </si>
  <si>
    <t>1936027543</t>
  </si>
  <si>
    <t>Pugmill P10 TO (323-3001) Fairwater 1-9 PL</t>
  </si>
  <si>
    <t>1936027549</t>
  </si>
  <si>
    <t>Pugmill P10 TO (323-5906) Pathwyn Sec 1</t>
  </si>
  <si>
    <t>1936027556</t>
  </si>
  <si>
    <t>1936027564</t>
  </si>
  <si>
    <t>Pugmill P10 TO (323-2446) TXDOT - MONT CO FM 1097 - CSJ1259-01-049</t>
  </si>
  <si>
    <t>1936027572</t>
  </si>
  <si>
    <t>1936027577</t>
  </si>
  <si>
    <t>1936027583</t>
  </si>
  <si>
    <t>1936027590</t>
  </si>
  <si>
    <t>1936027599</t>
  </si>
  <si>
    <t>1936027605</t>
  </si>
  <si>
    <t>1936027612</t>
  </si>
  <si>
    <t>1936027623</t>
  </si>
  <si>
    <t>1936027631</t>
  </si>
  <si>
    <t xml:space="preserve">Pugmill P10 TO (323-6150) SPRING BRANCH PH 1 Det and MG </t>
  </si>
  <si>
    <t>1936027638</t>
  </si>
  <si>
    <t>1936027644</t>
  </si>
  <si>
    <t>1971034511</t>
  </si>
  <si>
    <t>D209</t>
  </si>
  <si>
    <t xml:space="preserve">Pugmill P13 TO (323-6279) TXDOT - GALVESTON - SH 146 - LEAGUE CITY </t>
  </si>
  <si>
    <t>R006871</t>
  </si>
  <si>
    <t>1971034531</t>
  </si>
  <si>
    <t>Pugmill P13 TO (323-6779) Westpark Subdivision Ph 1 2 and 3</t>
  </si>
  <si>
    <t>1971034553</t>
  </si>
  <si>
    <t xml:space="preserve">Pugmill P13 TO (323-6806) MIDLINE SEC 6 WSDP </t>
  </si>
  <si>
    <t>1971034577</t>
  </si>
  <si>
    <t>Pugmill P13 TO (323-5385) Wesley St League City Project (1.5 ONLY)</t>
  </si>
  <si>
    <t>1971034599</t>
  </si>
  <si>
    <t>1971034621</t>
  </si>
  <si>
    <t>Pugmill P13 TO (323-6799) TXDOT - GALV. CO. FM 646 - 2523-03-014</t>
  </si>
  <si>
    <t>1936027431</t>
  </si>
  <si>
    <t>D279</t>
  </si>
  <si>
    <t>R006867</t>
  </si>
  <si>
    <t>1936027439</t>
  </si>
  <si>
    <t>1936027447</t>
  </si>
  <si>
    <t>1936027456</t>
  </si>
  <si>
    <t>1936027462</t>
  </si>
  <si>
    <t>1936027469</t>
  </si>
  <si>
    <t>1936027477</t>
  </si>
  <si>
    <t>1936027483</t>
  </si>
  <si>
    <t>1936027490</t>
  </si>
  <si>
    <t>1936027498</t>
  </si>
  <si>
    <t>1936027502</t>
  </si>
  <si>
    <t>1936027506</t>
  </si>
  <si>
    <t>1936027618</t>
  </si>
  <si>
    <t>Pugmill P10 TO (323-7262) Aderra Clubhouse</t>
  </si>
  <si>
    <t>1936027628</t>
  </si>
  <si>
    <t>1936027632</t>
  </si>
  <si>
    <t>Pugmill P10 TO (323-5670) LONE STAR Ridge Section 1</t>
  </si>
  <si>
    <t>1936027639</t>
  </si>
  <si>
    <t xml:space="preserve">Pugmill P10 TO (323-5171) Firesong Dedication </t>
  </si>
  <si>
    <t>1936027646</t>
  </si>
  <si>
    <t>1936027648</t>
  </si>
  <si>
    <t>1936027649</t>
  </si>
  <si>
    <t>1936027650</t>
  </si>
  <si>
    <t>1936027656</t>
  </si>
  <si>
    <t>1936027659</t>
  </si>
  <si>
    <t>1936027664</t>
  </si>
  <si>
    <t>1936027672</t>
  </si>
  <si>
    <t>1936027677</t>
  </si>
  <si>
    <t>Pugmill P10 TO (323-6670) Sherbrooke Sec 1B</t>
  </si>
  <si>
    <t>1936027689</t>
  </si>
  <si>
    <t>1936027695</t>
  </si>
  <si>
    <t>1936027700</t>
  </si>
  <si>
    <t xml:space="preserve">Pugmill P10 TO (323-5574) Academy Sport and Outdoors - Magnolia </t>
  </si>
  <si>
    <t>1936027704</t>
  </si>
  <si>
    <t>1936027707</t>
  </si>
  <si>
    <t>1936027432</t>
  </si>
  <si>
    <t>D302</t>
  </si>
  <si>
    <t>R006866</t>
  </si>
  <si>
    <t>1936027438</t>
  </si>
  <si>
    <t>1936027446</t>
  </si>
  <si>
    <t>1936027453</t>
  </si>
  <si>
    <t xml:space="preserve">Pugmill P10 TO (323-5620) Anderson ISD </t>
  </si>
  <si>
    <t>1936027467</t>
  </si>
  <si>
    <t>1936027472</t>
  </si>
  <si>
    <t>1936027478</t>
  </si>
  <si>
    <t>Pugmill P10 TO (323-6420) WOODLANDS VILLAGE OF STERLING RIDGE-DET PONDS</t>
  </si>
  <si>
    <t>1936027487</t>
  </si>
  <si>
    <t>1936027491</t>
  </si>
  <si>
    <t>1936027499</t>
  </si>
  <si>
    <t>1936027504</t>
  </si>
  <si>
    <t>1936027507</t>
  </si>
  <si>
    <t>1936027513</t>
  </si>
  <si>
    <t>1936027520</t>
  </si>
  <si>
    <t xml:space="preserve">Pugmill P10 TO (323-4468) Colton Village Center </t>
  </si>
  <si>
    <t>1936027527</t>
  </si>
  <si>
    <t>1936027535</t>
  </si>
  <si>
    <t>1936027542</t>
  </si>
  <si>
    <t>1936027548</t>
  </si>
  <si>
    <t>1936027555</t>
  </si>
  <si>
    <t>1936027562</t>
  </si>
  <si>
    <t>1936027569</t>
  </si>
  <si>
    <t>1936027574</t>
  </si>
  <si>
    <t>1936027578</t>
  </si>
  <si>
    <t>1936027579</t>
  </si>
  <si>
    <t>1936027585</t>
  </si>
  <si>
    <t>1936027588</t>
  </si>
  <si>
    <t>1936027596</t>
  </si>
  <si>
    <t>1936027602</t>
  </si>
  <si>
    <t>1936027614</t>
  </si>
  <si>
    <t>1936027620</t>
  </si>
  <si>
    <t>1936027627</t>
  </si>
  <si>
    <t>1936027635</t>
  </si>
  <si>
    <t>1936027651</t>
  </si>
  <si>
    <t>1936027666</t>
  </si>
  <si>
    <t xml:space="preserve">Pugmill P10 TO (323-5610) Shena Ranch </t>
  </si>
  <si>
    <t>1936027671</t>
  </si>
  <si>
    <t>1936027680</t>
  </si>
  <si>
    <t>1936027686</t>
  </si>
  <si>
    <t>1936027690</t>
  </si>
  <si>
    <t>1936027697</t>
  </si>
  <si>
    <t>1936027703</t>
  </si>
  <si>
    <t>1937030834</t>
  </si>
  <si>
    <t>D304</t>
  </si>
  <si>
    <t>Pugmill P11 TO (323-6963) BEAMER ROAD PH 1B</t>
  </si>
  <si>
    <t>R006873</t>
  </si>
  <si>
    <t>1937030842</t>
  </si>
  <si>
    <t>Pugmill P11 TO (323-6324) Karsten Blvd Ph 3</t>
  </si>
  <si>
    <t>1937030853</t>
  </si>
  <si>
    <t>Pugmill P11 TO (323-4302) CofH FY2020, Dmg Rhb(SWAT) Holmes Rd Ditch WO3</t>
  </si>
  <si>
    <t>1937030861</t>
  </si>
  <si>
    <t>Pugmill P11 TO (323-7371) 323-7371</t>
  </si>
  <si>
    <t>1937030867</t>
  </si>
  <si>
    <t>Pugmill P11 TO (323-6747) FY 2025 Drainage- 7CC</t>
  </si>
  <si>
    <t>1937030878</t>
  </si>
  <si>
    <t>Pugmill P11 TO (323-859) Baytown East WWTP - LEM</t>
  </si>
  <si>
    <t>1937030885</t>
  </si>
  <si>
    <t>1937030894</t>
  </si>
  <si>
    <t>1937030904</t>
  </si>
  <si>
    <t>1937030908</t>
  </si>
  <si>
    <t>1937030916</t>
  </si>
  <si>
    <t>Pugmill P11 TO (323-6842) COH-48IN WL-SH288 TO CULLEN BLVD ALNG OREM DR</t>
  </si>
  <si>
    <t>1937030927</t>
  </si>
  <si>
    <t>1937030936</t>
  </si>
  <si>
    <t>Pugmill P11 TO (323-5880) TXDOT-I-0 H.Co-White Oak Bayou CSJ 271-07-326</t>
  </si>
  <si>
    <t>1937030954</t>
  </si>
  <si>
    <t>Pugmill P11 TO (323-4139) Pearland Shadow Creek</t>
  </si>
  <si>
    <t>1937030962</t>
  </si>
  <si>
    <t>1937030971</t>
  </si>
  <si>
    <t>Pugmill P11 TO (323-7037) Allison Park Sec 7 WSDP</t>
  </si>
  <si>
    <t>1937030979</t>
  </si>
  <si>
    <t>Pugmill P11 TO (323-6892) TXDOT-H.CO-UA-90 - 0027-10-077 - O.S.T.</t>
  </si>
  <si>
    <t>1937030990</t>
  </si>
  <si>
    <t>1937031006</t>
  </si>
  <si>
    <t xml:space="preserve">Pugmill P11 TO (323-6610) Clear Brook City Area </t>
  </si>
  <si>
    <t>1937031016</t>
  </si>
  <si>
    <t>1937031024</t>
  </si>
  <si>
    <t xml:space="preserve">Pugmill P11 TO (323-5431) COH Cambridge Village Park/Ramblewood Storm Sewer </t>
  </si>
  <si>
    <t>1937031033</t>
  </si>
  <si>
    <t>1937031050</t>
  </si>
  <si>
    <t>1937031062</t>
  </si>
  <si>
    <t>Pugmill P11 TO (323-6869) Running Spring Drive Utility Relocation Ph 99</t>
  </si>
  <si>
    <t>1937031075</t>
  </si>
  <si>
    <t>1937031083</t>
  </si>
  <si>
    <t xml:space="preserve">Pugmill P11 TO (323-6637) CR543 - CNP Lake Jackson Substation </t>
  </si>
  <si>
    <t>1937031092</t>
  </si>
  <si>
    <t>Pugmill P11 TO (323-7410) 323-7410</t>
  </si>
  <si>
    <t>1937031099</t>
  </si>
  <si>
    <t>1937031108</t>
  </si>
  <si>
    <t>Pugmill P11 TO (323-7011) BCMUD No0.57 Meridiana WSandStrg Facility No2</t>
  </si>
  <si>
    <t>1937031113</t>
  </si>
  <si>
    <t xml:space="preserve">Pugmill P11 TO (323-7420) MIDLINE SEC 6 WSDP - ALONSO </t>
  </si>
  <si>
    <t>1937031124</t>
  </si>
  <si>
    <t>1937031129</t>
  </si>
  <si>
    <t>1937031137</t>
  </si>
  <si>
    <t xml:space="preserve">Pugmill P11 TO (323-6954) Txdot 36 SH 36 Brazoria County </t>
  </si>
  <si>
    <t>1937030839</t>
  </si>
  <si>
    <t>D35</t>
  </si>
  <si>
    <t>Pugmill P11 TO (323-7338) Del Bello 9</t>
  </si>
  <si>
    <t>R006869</t>
  </si>
  <si>
    <t>1937030849</t>
  </si>
  <si>
    <t xml:space="preserve">Pugmill P11 TO (323-7109) CNP Liverpool Substation </t>
  </si>
  <si>
    <t>1937030863</t>
  </si>
  <si>
    <t>1937030873</t>
  </si>
  <si>
    <t>Pugmill P11 TO (323-3897) BIG CREEK-SH36 NORTH</t>
  </si>
  <si>
    <t>1937030891</t>
  </si>
  <si>
    <t>1937030906</t>
  </si>
  <si>
    <t>Pugmill P11 TO (323-1575) TXDOT-HC. IH-69 RECON-WIDEN-0027-13-200</t>
  </si>
  <si>
    <t>1937030919</t>
  </si>
  <si>
    <t>1937030932</t>
  </si>
  <si>
    <t xml:space="preserve">Pugmill P11 TO (323-6164) LAKESIDE BAYOU SEC1 AND LAKE RIDGE LANE </t>
  </si>
  <si>
    <t>1937030959</t>
  </si>
  <si>
    <t>1937030968</t>
  </si>
  <si>
    <t>1937030988</t>
  </si>
  <si>
    <t>1937031002</t>
  </si>
  <si>
    <t>1937031012</t>
  </si>
  <si>
    <t>1937031018</t>
  </si>
  <si>
    <t>1937031030</t>
  </si>
  <si>
    <t xml:space="preserve">Pugmill P11 TO (323-413) South Houston - Merilyn Ditch </t>
  </si>
  <si>
    <t>1937031041</t>
  </si>
  <si>
    <t>Pugmill P11 TO (323-3672) MIDTOWN</t>
  </si>
  <si>
    <t>1937031053</t>
  </si>
  <si>
    <t xml:space="preserve">Pugmill P11 TO (323-6806) MIDLINE SEC 6 WSDP </t>
  </si>
  <si>
    <t>1937031065</t>
  </si>
  <si>
    <t>1937031082</t>
  </si>
  <si>
    <t>1937031098</t>
  </si>
  <si>
    <t>1937031104</t>
  </si>
  <si>
    <t>1937031114</t>
  </si>
  <si>
    <t>1937031123</t>
  </si>
  <si>
    <t>1937031135</t>
  </si>
  <si>
    <t>Pugmill P11 TO (323-7408) BC MUD No0.87 Remote WW2-907</t>
  </si>
  <si>
    <t>1937031139</t>
  </si>
  <si>
    <t>1937030831</t>
  </si>
  <si>
    <t>D45</t>
  </si>
  <si>
    <t>R006872</t>
  </si>
  <si>
    <t>1937030841</t>
  </si>
  <si>
    <t>Pugmill P11 TO (323-5875) MERIDIANA SEC 28C</t>
  </si>
  <si>
    <t>1937030854</t>
  </si>
  <si>
    <t>1937030868</t>
  </si>
  <si>
    <t>1937030879</t>
  </si>
  <si>
    <t xml:space="preserve">Pugmill P11 TO (323-6053) Interplast Warehouse </t>
  </si>
  <si>
    <t>1937030892</t>
  </si>
  <si>
    <t xml:space="preserve">Pugmill P11 TO (323-5575) The Westermark Apartments </t>
  </si>
  <si>
    <t>1937030905</t>
  </si>
  <si>
    <t>1937030907</t>
  </si>
  <si>
    <t>1937030918</t>
  </si>
  <si>
    <t>1937030946</t>
  </si>
  <si>
    <t>1937030957</t>
  </si>
  <si>
    <t>1937030970</t>
  </si>
  <si>
    <t>1937030984</t>
  </si>
  <si>
    <t xml:space="preserve">Pugmill P11 TO (323-6836) Carson 288 E and F Paving Failure </t>
  </si>
  <si>
    <t>1937030998</t>
  </si>
  <si>
    <t>1937031004</t>
  </si>
  <si>
    <t>1937031015</t>
  </si>
  <si>
    <t>1937031021</t>
  </si>
  <si>
    <t>1937031031</t>
  </si>
  <si>
    <t xml:space="preserve">Pugmill P11 TO (323-5706) Annunciation Orthodox School </t>
  </si>
  <si>
    <t>1937031043</t>
  </si>
  <si>
    <t>1937031054</t>
  </si>
  <si>
    <t>1937031068</t>
  </si>
  <si>
    <t>1937031076</t>
  </si>
  <si>
    <t>1937031089</t>
  </si>
  <si>
    <t>1937031101</t>
  </si>
  <si>
    <t>1937031119</t>
  </si>
  <si>
    <t>1937031130</t>
  </si>
  <si>
    <t>Pugmill P11 TO (323-7429) STELLA LINK-WW COLLECT(4236-06)</t>
  </si>
  <si>
    <t>1937031140</t>
  </si>
  <si>
    <t>Fuel</t>
  </si>
  <si>
    <t>Fuel 170gals x $3.00=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</si>
  <si>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</si>
  <si>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</si>
  <si>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</si>
  <si>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</si>
  <si>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</si>
  <si>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</si>
  <si>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</si>
  <si>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</si>
  <si>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</si>
  <si>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</si>
  <si>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</si>
  <si>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</si>
  <si>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</si>
  <si>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</si>
  <si>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</si>
  <si>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</si>
  <si>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</si>
  <si>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</si>
  <si>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</si>
  <si>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</si>
  <si>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</si>
  <si>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</si>
  <si>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</si>
  <si>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</si>
  <si>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</si>
  <si>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</si>
  <si>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</si>
  <si>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</si>
  <si>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</si>
  <si>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</si>
  <si>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</si>
  <si>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</si>
  <si>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</si>
  <si>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</si>
  <si>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</si>
  <si>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</si>
  <si>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</si>
  <si>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</si>
  <si>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</si>
  <si>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</si>
  <si>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</si>
  <si>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</si>
  <si>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</si>
  <si>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</si>
  <si>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</si>
  <si>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</si>
  <si>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</si>
  <si>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</si>
  <si>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</si>
  <si>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</si>
  <si>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</si>
  <si>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</si>
  <si>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</si>
  <si>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</si>
  <si>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</si>
  <si>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</si>
  <si>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</si>
  <si>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</si>
  <si>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</si>
  <si>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</si>
  <si>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</si>
  <si>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</si>
  <si>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</si>
  <si>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</si>
  <si>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</si>
  <si>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</si>
  <si>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</si>
  <si>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</si>
  <si>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</si>
  <si>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</si>
  <si>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</si>
  <si>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</si>
  <si>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</si>
  <si>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</si>
  <si>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</si>
  <si>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</si>
  <si>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</si>
  <si>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</si>
  <si>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</si>
  <si>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</si>
  <si>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</si>
  <si>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</si>
  <si>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</si>
  <si>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</si>
  <si>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</si>
  <si>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</si>
  <si>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</si>
  <si>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</si>
  <si>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</si>
  <si>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</si>
  <si>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</si>
  <si>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</si>
  <si>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</si>
  <si>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</si>
  <si>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</si>
  <si>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</si>
  <si>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</si>
  <si>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</si>
  <si>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</si>
  <si>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</si>
  <si>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</si>
  <si>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</si>
  <si>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</si>
  <si>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</si>
  <si>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</si>
  <si>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</si>
  <si>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</si>
  <si>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</si>
  <si>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</si>
  <si>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</si>
  <si>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</si>
  <si>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</si>
  <si>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</si>
  <si>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</si>
  <si>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</si>
  <si>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</si>
  <si>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</si>
  <si>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</si>
  <si>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</si>
  <si>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</si>
  <si>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</si>
  <si>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</si>
  <si>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</si>
  <si>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</si>
  <si>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</si>
  <si>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</si>
  <si>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</si>
  <si>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</si>
  <si>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</si>
  <si>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</si>
  <si>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</si>
  <si>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</si>
  <si>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</si>
  <si>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</si>
  <si>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</si>
  <si>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</si>
  <si>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</si>
  <si>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</si>
  <si>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</si>
  <si>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</si>
  <si>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</si>
  <si>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</si>
  <si>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</si>
  <si>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</si>
  <si>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</si>
  <si>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</si>
  <si>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</si>
  <si>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</si>
  <si>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</si>
  <si>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</si>
  <si>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</si>
  <si>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</si>
  <si>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</si>
  <si>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</si>
  <si>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</si>
  <si>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</si>
  <si>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</si>
  <si>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</si>
  <si>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</si>
  <si>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</si>
  <si>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</si>
  <si>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</si>
  <si>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</si>
  <si>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</si>
  <si>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</si>
  <si>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</si>
  <si>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</si>
  <si>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</si>
  <si>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</si>
  <si>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</si>
  <si>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</si>
  <si>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</si>
  <si>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</si>
  <si>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</si>
  <si>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</si>
  <si>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</si>
  <si>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</si>
  <si>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</si>
  <si>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</si>
  <si>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</si>
  <si>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</si>
  <si>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</si>
  <si>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</si>
  <si>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</si>
  <si>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</si>
  <si>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</si>
  <si>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1972016399</t>
  </si>
  <si>
    <t>Pugmill P15 TO (323-5420) Sienna Sec 85 WSD</t>
  </si>
  <si>
    <t>06-04-2026 to 06-10-2026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</si>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</sst>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41" totalsRowCount="1">
  <autoFilter ref="A1:J2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33" totalsRowCount="1">
  <autoFilter ref="A1:I23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4" totalsRowCount="1">
  <autoFilter ref="A1:H3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1" totalsRowCount="1">
  <autoFilter ref="A1:I1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20.44</v>
      </c>
      <c r="E2" s="2">
        <v>4.55</v>
      </c>
      <c r="F2" s="2">
        <v>93</v>
      </c>
      <c r="G2" t="s">
        <v>13</v>
      </c>
      <c r="H2">
        <f ca="1">IF(93&lt;&gt;93,0,0)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20.43</v>
      </c>
      <c r="E3" s="2">
        <v>5.45</v>
      </c>
      <c r="F3" s="2">
        <v>111.34</v>
      </c>
      <c r="G3" t="s">
        <v>13</v>
      </c>
      <c r="H3">
        <f ca="1">IF(111.34&lt;&gt;111.34,0,0)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20.43</v>
      </c>
      <c r="E4" s="2">
        <v>5.45</v>
      </c>
      <c r="F4" s="2">
        <v>111.34</v>
      </c>
      <c r="G4" t="s">
        <v>13</v>
      </c>
      <c r="H4">
        <f ca="1">IF(111.34&lt;&gt;111.34,0,0)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20.44</v>
      </c>
      <c r="E5" s="2">
        <v>4.55</v>
      </c>
      <c r="F5" s="2">
        <v>93</v>
      </c>
      <c r="G5" t="s">
        <v>13</v>
      </c>
      <c r="H5">
        <f ca="1">IF(93&lt;&gt;93,0,0)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20.44</v>
      </c>
      <c r="E6" s="2">
        <v>5.7</v>
      </c>
      <c r="F6" s="2">
        <v>116.51</v>
      </c>
      <c r="G6" t="s">
        <v>13</v>
      </c>
      <c r="H6">
        <f ca="1">IF(116.51&lt;&gt;116.51,0,0)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20.45</v>
      </c>
      <c r="E7" s="2">
        <v>4.55</v>
      </c>
      <c r="F7" s="2">
        <v>93.05</v>
      </c>
      <c r="G7" t="s">
        <v>13</v>
      </c>
      <c r="H7">
        <f ca="1">IF(93.05&lt;&gt;93.05,0,0)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20.42</v>
      </c>
      <c r="E8" s="2">
        <v>5.95</v>
      </c>
      <c r="F8" s="2">
        <v>121.5</v>
      </c>
      <c r="G8" t="s">
        <v>13</v>
      </c>
      <c r="H8">
        <f ca="1">IF(121.5&lt;&gt;121.5,0,0)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20.51</v>
      </c>
      <c r="E9" s="2">
        <v>5.7</v>
      </c>
      <c r="F9" s="2">
        <v>116.91</v>
      </c>
      <c r="G9" t="s">
        <v>13</v>
      </c>
      <c r="H9">
        <f ca="1">IF(116.91&lt;&gt;116.91,0,0)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20.42</v>
      </c>
      <c r="E10" s="2">
        <v>4.95</v>
      </c>
      <c r="F10" s="2">
        <v>101.08</v>
      </c>
      <c r="G10" t="s">
        <v>13</v>
      </c>
      <c r="H10">
        <f ca="1">IF(101.08&lt;&gt;101.08,0,0)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16</v>
      </c>
      <c r="D11" s="1">
        <v>20.46</v>
      </c>
      <c r="E11" s="2">
        <v>5.45</v>
      </c>
      <c r="F11" s="2">
        <v>111.51</v>
      </c>
      <c r="G11" t="s">
        <v>13</v>
      </c>
      <c r="H11">
        <f ca="1">IF(111.51&lt;&gt;111.51,0,0)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20.47</v>
      </c>
      <c r="E12" s="2">
        <v>4.2</v>
      </c>
      <c r="F12" s="2">
        <v>85.97</v>
      </c>
      <c r="G12" t="s">
        <v>13</v>
      </c>
      <c r="H12">
        <f ca="1">IF(85.97&lt;&gt;85.97,0,0)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20.46</v>
      </c>
      <c r="E13" s="2">
        <v>5.45</v>
      </c>
      <c r="F13" s="2">
        <v>111.51</v>
      </c>
      <c r="G13" t="s">
        <v>13</v>
      </c>
      <c r="H13">
        <f ca="1">IF(111.51&lt;&gt;111.51,0,0)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20.46</v>
      </c>
      <c r="E14" s="2">
        <v>5.7</v>
      </c>
      <c r="F14" s="2">
        <v>116.62</v>
      </c>
      <c r="G14" t="s">
        <v>13</v>
      </c>
      <c r="H14">
        <f ca="1">IF(116.62&lt;&gt;116.62,0,0)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12</v>
      </c>
      <c r="D15" s="1">
        <v>20.46</v>
      </c>
      <c r="E15" s="2">
        <v>4.55</v>
      </c>
      <c r="F15" s="2">
        <v>93.09</v>
      </c>
      <c r="G15" t="s">
        <v>13</v>
      </c>
      <c r="H15">
        <f ca="1">IF(93.09&lt;&gt;93.09,0,0)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20.48</v>
      </c>
      <c r="E16" s="2">
        <v>6.2</v>
      </c>
      <c r="F16" s="2">
        <v>126.98</v>
      </c>
      <c r="G16" t="s">
        <v>13</v>
      </c>
      <c r="H16">
        <f ca="1">IF(126.98&lt;&gt;126.98,0,0)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30</v>
      </c>
      <c r="D17" s="1">
        <v>20.46</v>
      </c>
      <c r="E17" s="2">
        <v>4.95</v>
      </c>
      <c r="F17" s="2">
        <v>101.28</v>
      </c>
      <c r="G17" t="s">
        <v>13</v>
      </c>
      <c r="H17">
        <f ca="1">IF(101.28&lt;&gt;101.28,0,0)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30</v>
      </c>
      <c r="D18" s="1">
        <v>20.44</v>
      </c>
      <c r="E18" s="2">
        <v>4.95</v>
      </c>
      <c r="F18" s="2">
        <v>101.18</v>
      </c>
      <c r="G18" t="s">
        <v>13</v>
      </c>
      <c r="H18">
        <f ca="1">IF(101.18&lt;&gt;101.18,0,0)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12</v>
      </c>
      <c r="D19" s="1">
        <v>20.45</v>
      </c>
      <c r="E19" s="2">
        <v>4.55</v>
      </c>
      <c r="F19" s="2">
        <v>93.05</v>
      </c>
      <c r="G19" t="s">
        <v>13</v>
      </c>
      <c r="H19">
        <f ca="1">IF(93.05&lt;&gt;93.05,0,0)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16</v>
      </c>
      <c r="D20" s="1">
        <v>20.47</v>
      </c>
      <c r="E20" s="2">
        <v>5.45</v>
      </c>
      <c r="F20" s="2">
        <v>111.56</v>
      </c>
      <c r="G20" t="s">
        <v>13</v>
      </c>
      <c r="H20">
        <f ca="1">IF(111.56&lt;&gt;111.56,0,0)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20.48</v>
      </c>
      <c r="E21" s="2">
        <v>5.15</v>
      </c>
      <c r="F21" s="2">
        <v>105.47</v>
      </c>
      <c r="G21" t="s">
        <v>13</v>
      </c>
      <c r="H21">
        <f ca="1">IF(105.47&lt;&gt;105.47,0,0)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48</v>
      </c>
      <c r="D22" s="1">
        <v>20.4</v>
      </c>
      <c r="E22" s="2">
        <v>6.2</v>
      </c>
      <c r="F22" s="2">
        <v>126.48</v>
      </c>
      <c r="G22" t="s">
        <v>13</v>
      </c>
      <c r="H22">
        <f ca="1">IF(126.48&lt;&gt;126.48,0,0)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12</v>
      </c>
      <c r="D23" s="1">
        <v>20.48</v>
      </c>
      <c r="E23" s="2">
        <v>4.55</v>
      </c>
      <c r="F23" s="2">
        <v>93.18</v>
      </c>
      <c r="G23" t="s">
        <v>13</v>
      </c>
      <c r="H23">
        <f ca="1">IF(93.18&lt;&gt;93.18,0,0)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20.48</v>
      </c>
      <c r="E24" s="2">
        <v>4.55</v>
      </c>
      <c r="F24" s="2">
        <v>93.18</v>
      </c>
      <c r="G24" t="s">
        <v>13</v>
      </c>
      <c r="H24">
        <f ca="1">IF(93.18&lt;&gt;93.18,0,0)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28</v>
      </c>
      <c r="D25" s="1">
        <v>20.44</v>
      </c>
      <c r="E25" s="2">
        <v>5.7</v>
      </c>
      <c r="F25" s="2">
        <v>116.51</v>
      </c>
      <c r="G25" t="s">
        <v>13</v>
      </c>
      <c r="H25">
        <f ca="1">IF(116.51&lt;&gt;116.51,0,0)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12</v>
      </c>
      <c r="D26" s="1">
        <v>20.48</v>
      </c>
      <c r="E26" s="2">
        <v>4.55</v>
      </c>
      <c r="F26" s="2">
        <v>93.18</v>
      </c>
      <c r="G26" t="s">
        <v>13</v>
      </c>
      <c r="H26">
        <f ca="1">IF(93.18&lt;&gt;93.18,0,0)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28</v>
      </c>
      <c r="D27" s="1">
        <v>20.28</v>
      </c>
      <c r="E27" s="2">
        <v>5.7</v>
      </c>
      <c r="F27" s="2">
        <v>115.6</v>
      </c>
      <c r="G27" t="s">
        <v>13</v>
      </c>
      <c r="H27">
        <f ca="1">IF(115.6&lt;&gt;115.6,0,0)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12</v>
      </c>
      <c r="D28" s="1">
        <v>20.38</v>
      </c>
      <c r="E28" s="2">
        <v>4.55</v>
      </c>
      <c r="F28" s="2">
        <v>92.73</v>
      </c>
      <c r="G28" t="s">
        <v>13</v>
      </c>
      <c r="H28">
        <f ca="1">IF(92.73&lt;&gt;92.73,0,0)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16</v>
      </c>
      <c r="D29" s="1">
        <v>20.41</v>
      </c>
      <c r="E29" s="2">
        <v>5.45</v>
      </c>
      <c r="F29" s="2">
        <v>111.23</v>
      </c>
      <c r="G29" t="s">
        <v>13</v>
      </c>
      <c r="H29">
        <f ca="1">IF(111.23&lt;&gt;111.23,0,0)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58</v>
      </c>
      <c r="D30" s="1">
        <v>20.43</v>
      </c>
      <c r="E30" s="2">
        <v>4.95</v>
      </c>
      <c r="F30" s="2">
        <v>101.13</v>
      </c>
      <c r="G30" t="s">
        <v>13</v>
      </c>
      <c r="H30">
        <f ca="1">IF(101.13&lt;&gt;101.13,0,0)</f>
        <v>0</v>
      </c>
      <c r="I30" t="s">
        <v>14</v>
      </c>
      <c r="J30" t="s">
        <v>14</v>
      </c>
    </row>
    <row r="31" spans="1:10">
      <c r="A31" t="s">
        <v>59</v>
      </c>
      <c r="B31" t="s">
        <v>11</v>
      </c>
      <c r="C31" t="s">
        <v>16</v>
      </c>
      <c r="D31" s="1">
        <v>20.41</v>
      </c>
      <c r="E31" s="2">
        <v>5.45</v>
      </c>
      <c r="F31" s="2">
        <v>111.23</v>
      </c>
      <c r="G31" t="s">
        <v>13</v>
      </c>
      <c r="H31">
        <f ca="1">IF(111.23&lt;&gt;111.23,0,0)</f>
        <v>0</v>
      </c>
      <c r="I31" t="s">
        <v>14</v>
      </c>
      <c r="J31" t="s">
        <v>14</v>
      </c>
    </row>
    <row r="32" spans="1:10">
      <c r="A32" t="s">
        <v>60</v>
      </c>
      <c r="B32" t="s">
        <v>11</v>
      </c>
      <c r="C32" t="s">
        <v>48</v>
      </c>
      <c r="D32" s="1">
        <v>20.4</v>
      </c>
      <c r="E32" s="2">
        <v>6.2</v>
      </c>
      <c r="F32" s="2">
        <v>126.48</v>
      </c>
      <c r="G32" t="s">
        <v>13</v>
      </c>
      <c r="H32">
        <f ca="1">IF(126.48&lt;&gt;126.48,0,0)</f>
        <v>0</v>
      </c>
      <c r="I32" t="s">
        <v>14</v>
      </c>
      <c r="J32" t="s">
        <v>14</v>
      </c>
    </row>
    <row r="33" spans="1:10">
      <c r="A33" t="s">
        <v>61</v>
      </c>
      <c r="B33" t="s">
        <v>62</v>
      </c>
      <c r="C33" t="s">
        <v>63</v>
      </c>
      <c r="D33" s="1">
        <v>17.36</v>
      </c>
      <c r="E33" s="2">
        <v>5.95</v>
      </c>
      <c r="F33" s="2">
        <v>103.29</v>
      </c>
      <c r="G33" t="s">
        <v>64</v>
      </c>
      <c r="H33">
        <f ca="1">IF(103.29&lt;&gt;103.29,0,0)</f>
        <v>0</v>
      </c>
      <c r="I33" t="s">
        <v>14</v>
      </c>
      <c r="J33" t="s">
        <v>14</v>
      </c>
    </row>
    <row r="34" spans="1:10">
      <c r="A34" t="s">
        <v>65</v>
      </c>
      <c r="B34" t="s">
        <v>62</v>
      </c>
      <c r="C34" t="s">
        <v>66</v>
      </c>
      <c r="D34" s="1">
        <v>17.38</v>
      </c>
      <c r="E34" s="2">
        <v>5.15</v>
      </c>
      <c r="F34" s="2">
        <v>89.51</v>
      </c>
      <c r="G34" t="s">
        <v>64</v>
      </c>
      <c r="H34">
        <f ca="1">IF(89.51&lt;&gt;89.51,0,0)</f>
        <v>0</v>
      </c>
      <c r="I34" t="s">
        <v>14</v>
      </c>
      <c r="J34" t="s">
        <v>14</v>
      </c>
    </row>
    <row r="35" spans="1:10">
      <c r="A35" t="s">
        <v>67</v>
      </c>
      <c r="B35" t="s">
        <v>62</v>
      </c>
      <c r="C35" t="s">
        <v>68</v>
      </c>
      <c r="D35" s="1">
        <v>17.42</v>
      </c>
      <c r="E35" s="2">
        <v>5.95</v>
      </c>
      <c r="F35" s="2">
        <v>103.65</v>
      </c>
      <c r="G35" t="s">
        <v>64</v>
      </c>
      <c r="H35">
        <f ca="1">IF(103.65&lt;&gt;103.65,0,0)</f>
        <v>0</v>
      </c>
      <c r="I35" t="s">
        <v>14</v>
      </c>
      <c r="J35" t="s">
        <v>14</v>
      </c>
    </row>
    <row r="36" spans="1:10">
      <c r="A36" t="s">
        <v>69</v>
      </c>
      <c r="B36" t="s">
        <v>62</v>
      </c>
      <c r="C36" t="s">
        <v>70</v>
      </c>
      <c r="D36" s="1">
        <v>17.39</v>
      </c>
      <c r="E36" s="2">
        <v>6.2</v>
      </c>
      <c r="F36" s="2">
        <v>107.82</v>
      </c>
      <c r="G36" t="s">
        <v>64</v>
      </c>
      <c r="H36">
        <f ca="1">IF(107.82&lt;&gt;107.82,0,0)</f>
        <v>0</v>
      </c>
      <c r="I36" t="s">
        <v>14</v>
      </c>
      <c r="J36" t="s">
        <v>14</v>
      </c>
    </row>
    <row r="37" spans="1:10">
      <c r="A37" t="s">
        <v>71</v>
      </c>
      <c r="B37" t="s">
        <v>62</v>
      </c>
      <c r="C37" t="s">
        <v>72</v>
      </c>
      <c r="D37" s="1">
        <v>18.66</v>
      </c>
      <c r="E37" s="2">
        <v>6.95</v>
      </c>
      <c r="F37" s="2">
        <v>129.69</v>
      </c>
      <c r="G37" t="s">
        <v>64</v>
      </c>
      <c r="H37">
        <f ca="1">IF(129.69&lt;&gt;129.69,0,0)</f>
        <v>0</v>
      </c>
      <c r="I37" t="s">
        <v>14</v>
      </c>
      <c r="J37" t="s">
        <v>14</v>
      </c>
    </row>
    <row r="38" spans="1:10">
      <c r="A38" t="s">
        <v>73</v>
      </c>
      <c r="B38" t="s">
        <v>62</v>
      </c>
      <c r="C38" t="s">
        <v>68</v>
      </c>
      <c r="D38" s="1">
        <v>18.72</v>
      </c>
      <c r="E38" s="2">
        <v>5.95</v>
      </c>
      <c r="F38" s="2">
        <v>111.38</v>
      </c>
      <c r="G38" t="s">
        <v>64</v>
      </c>
      <c r="H38">
        <f ca="1">IF(111.38&lt;&gt;111.38,0,0)</f>
        <v>0</v>
      </c>
      <c r="I38" t="s">
        <v>14</v>
      </c>
      <c r="J38" t="s">
        <v>14</v>
      </c>
    </row>
    <row r="39" spans="1:10">
      <c r="A39" t="s">
        <v>74</v>
      </c>
      <c r="B39" t="s">
        <v>62</v>
      </c>
      <c r="C39" t="s">
        <v>75</v>
      </c>
      <c r="D39" s="1">
        <v>18.7</v>
      </c>
      <c r="E39" s="2">
        <v>6.95</v>
      </c>
      <c r="F39" s="2">
        <v>129.97</v>
      </c>
      <c r="G39" t="s">
        <v>64</v>
      </c>
      <c r="H39">
        <f ca="1">IF(129.97&lt;&gt;129.96,0.009999999999990905,0)</f>
        <v>0</v>
      </c>
      <c r="I39" t="s">
        <v>14</v>
      </c>
      <c r="J39" t="s">
        <v>14</v>
      </c>
    </row>
    <row r="40" spans="1:10">
      <c r="A40" t="s">
        <v>76</v>
      </c>
      <c r="B40" t="s">
        <v>62</v>
      </c>
      <c r="C40" t="s">
        <v>77</v>
      </c>
      <c r="D40" s="1">
        <v>18.75</v>
      </c>
      <c r="E40" s="2">
        <v>4.95</v>
      </c>
      <c r="F40" s="2">
        <v>92.81</v>
      </c>
      <c r="G40" t="s">
        <v>64</v>
      </c>
      <c r="H40">
        <f ca="1">IF(92.81&lt;&gt;92.81,0,0)</f>
        <v>0</v>
      </c>
      <c r="I40" t="s">
        <v>14</v>
      </c>
      <c r="J40" t="s">
        <v>14</v>
      </c>
    </row>
    <row r="41" spans="1:10">
      <c r="A41" t="s">
        <v>78</v>
      </c>
      <c r="B41" t="s">
        <v>62</v>
      </c>
      <c r="C41" t="s">
        <v>79</v>
      </c>
      <c r="D41" s="1">
        <v>18.71</v>
      </c>
      <c r="E41" s="2">
        <v>6.4</v>
      </c>
      <c r="F41" s="2">
        <v>119.74</v>
      </c>
      <c r="G41" t="s">
        <v>64</v>
      </c>
      <c r="H41">
        <f ca="1">IF(119.74&lt;&gt;119.74,0,0)</f>
        <v>0</v>
      </c>
      <c r="I41" t="s">
        <v>14</v>
      </c>
      <c r="J41" t="s">
        <v>14</v>
      </c>
    </row>
    <row r="42" spans="1:10">
      <c r="A42" t="s">
        <v>80</v>
      </c>
      <c r="B42" t="s">
        <v>62</v>
      </c>
      <c r="C42" t="s">
        <v>70</v>
      </c>
      <c r="D42" s="1">
        <v>18.73</v>
      </c>
      <c r="E42" s="2">
        <v>6.2</v>
      </c>
      <c r="F42" s="2">
        <v>116.13</v>
      </c>
      <c r="G42" t="s">
        <v>64</v>
      </c>
      <c r="H42">
        <f ca="1">IF(116.13&lt;&gt;116.13,0,0)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83</v>
      </c>
      <c r="D43" s="1">
        <v>23.03</v>
      </c>
      <c r="E43" s="2">
        <v>4.95</v>
      </c>
      <c r="F43" s="2">
        <v>114</v>
      </c>
      <c r="G43" t="s">
        <v>84</v>
      </c>
      <c r="H43">
        <f ca="1">IF(114&lt;&gt;114,0,0)</f>
        <v>0</v>
      </c>
      <c r="I43" t="s">
        <v>14</v>
      </c>
      <c r="J43" t="s">
        <v>14</v>
      </c>
    </row>
    <row r="44" spans="1:10">
      <c r="A44" t="s">
        <v>85</v>
      </c>
      <c r="B44" t="s">
        <v>82</v>
      </c>
      <c r="C44" t="s">
        <v>86</v>
      </c>
      <c r="D44" s="1">
        <v>22.98</v>
      </c>
      <c r="E44" s="2">
        <v>5.15</v>
      </c>
      <c r="F44" s="2">
        <v>118.35</v>
      </c>
      <c r="G44" t="s">
        <v>84</v>
      </c>
      <c r="H44">
        <f ca="1">IF(118.35&lt;&gt;118.35,0,0)</f>
        <v>0</v>
      </c>
      <c r="I44" t="s">
        <v>14</v>
      </c>
      <c r="J44" t="s">
        <v>14</v>
      </c>
    </row>
    <row r="45" spans="1:10">
      <c r="A45" t="s">
        <v>87</v>
      </c>
      <c r="B45" t="s">
        <v>82</v>
      </c>
      <c r="C45" t="s">
        <v>88</v>
      </c>
      <c r="D45" s="1">
        <v>23.03</v>
      </c>
      <c r="E45" s="2">
        <v>4.2</v>
      </c>
      <c r="F45" s="2">
        <v>96.73</v>
      </c>
      <c r="G45" t="s">
        <v>84</v>
      </c>
      <c r="H45">
        <f ca="1">IF(96.73&lt;&gt;96.73,0,0)</f>
        <v>0</v>
      </c>
      <c r="I45" t="s">
        <v>14</v>
      </c>
      <c r="J45" t="s">
        <v>14</v>
      </c>
    </row>
    <row r="46" spans="1:10">
      <c r="A46" t="s">
        <v>89</v>
      </c>
      <c r="B46" t="s">
        <v>82</v>
      </c>
      <c r="C46" t="s">
        <v>86</v>
      </c>
      <c r="D46" s="1">
        <v>23.02</v>
      </c>
      <c r="E46" s="2">
        <v>5.15</v>
      </c>
      <c r="F46" s="2">
        <v>118.55</v>
      </c>
      <c r="G46" t="s">
        <v>84</v>
      </c>
      <c r="H46">
        <f ca="1">IF(118.55&lt;&gt;118.55,0,0)</f>
        <v>0</v>
      </c>
      <c r="I46" t="s">
        <v>14</v>
      </c>
      <c r="J46" t="s">
        <v>14</v>
      </c>
    </row>
    <row r="47" spans="1:10">
      <c r="A47" t="s">
        <v>90</v>
      </c>
      <c r="B47" t="s">
        <v>82</v>
      </c>
      <c r="C47" t="s">
        <v>91</v>
      </c>
      <c r="D47" s="1">
        <v>23.04</v>
      </c>
      <c r="E47" s="2">
        <v>5.15</v>
      </c>
      <c r="F47" s="2">
        <v>118.66</v>
      </c>
      <c r="G47" t="s">
        <v>84</v>
      </c>
      <c r="H47">
        <f ca="1">IF(118.66&lt;&gt;118.66,0,0)</f>
        <v>0</v>
      </c>
      <c r="I47" t="s">
        <v>14</v>
      </c>
      <c r="J47" t="s">
        <v>14</v>
      </c>
    </row>
    <row r="48" spans="1:10">
      <c r="A48" t="s">
        <v>92</v>
      </c>
      <c r="B48" t="s">
        <v>82</v>
      </c>
      <c r="C48" t="s">
        <v>88</v>
      </c>
      <c r="D48" s="1">
        <v>23.03</v>
      </c>
      <c r="E48" s="2">
        <v>4.2</v>
      </c>
      <c r="F48" s="2">
        <v>96.73</v>
      </c>
      <c r="G48" t="s">
        <v>84</v>
      </c>
      <c r="H48">
        <f ca="1">IF(96.73&lt;&gt;96.73,0,0)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23.04</v>
      </c>
      <c r="E49" s="2">
        <v>4.95</v>
      </c>
      <c r="F49" s="2">
        <v>114.05</v>
      </c>
      <c r="G49" t="s">
        <v>84</v>
      </c>
      <c r="H49">
        <f ca="1">IF(114.05&lt;&gt;114.05,0,0)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91</v>
      </c>
      <c r="D50" s="1">
        <v>22.98</v>
      </c>
      <c r="E50" s="2">
        <v>5.15</v>
      </c>
      <c r="F50" s="2">
        <v>118.35</v>
      </c>
      <c r="G50" t="s">
        <v>84</v>
      </c>
      <c r="H50">
        <f ca="1">IF(118.35&lt;&gt;118.35,0,0)</f>
        <v>0</v>
      </c>
      <c r="I50" t="s">
        <v>14</v>
      </c>
      <c r="J50" t="s">
        <v>14</v>
      </c>
    </row>
    <row r="51" spans="1:10">
      <c r="A51" t="s">
        <v>96</v>
      </c>
      <c r="B51" t="s">
        <v>82</v>
      </c>
      <c r="C51" t="s">
        <v>91</v>
      </c>
      <c r="D51" s="1">
        <v>23</v>
      </c>
      <c r="E51" s="2">
        <v>5.15</v>
      </c>
      <c r="F51" s="2">
        <v>118.45</v>
      </c>
      <c r="G51" t="s">
        <v>84</v>
      </c>
      <c r="H51">
        <f ca="1">IF(118.45&lt;&gt;118.45,0,0)</f>
        <v>0</v>
      </c>
      <c r="I51" t="s">
        <v>14</v>
      </c>
      <c r="J51" t="s">
        <v>14</v>
      </c>
    </row>
    <row r="52" spans="1:10">
      <c r="A52" t="s">
        <v>97</v>
      </c>
      <c r="B52" t="s">
        <v>82</v>
      </c>
      <c r="C52" t="s">
        <v>94</v>
      </c>
      <c r="D52" s="1">
        <v>23</v>
      </c>
      <c r="E52" s="2">
        <v>4.95</v>
      </c>
      <c r="F52" s="2">
        <v>113.85</v>
      </c>
      <c r="G52" t="s">
        <v>84</v>
      </c>
      <c r="H52">
        <f ca="1">IF(113.85&lt;&gt;113.85,0,0)</f>
        <v>0</v>
      </c>
      <c r="I52" t="s">
        <v>14</v>
      </c>
      <c r="J52" t="s">
        <v>14</v>
      </c>
    </row>
    <row r="53" spans="1:10">
      <c r="A53" t="s">
        <v>98</v>
      </c>
      <c r="B53" t="s">
        <v>82</v>
      </c>
      <c r="C53" t="s">
        <v>91</v>
      </c>
      <c r="D53" s="1">
        <v>21.53</v>
      </c>
      <c r="E53" s="2">
        <v>5.15</v>
      </c>
      <c r="F53" s="2">
        <v>110.88</v>
      </c>
      <c r="G53" t="s">
        <v>84</v>
      </c>
      <c r="H53">
        <f ca="1">IF(110.88&lt;&gt;110.88,0,0)</f>
        <v>0</v>
      </c>
      <c r="I53" t="s">
        <v>14</v>
      </c>
      <c r="J53" t="s">
        <v>14</v>
      </c>
    </row>
    <row r="54" spans="1:10">
      <c r="A54" t="s">
        <v>99</v>
      </c>
      <c r="B54" t="s">
        <v>82</v>
      </c>
      <c r="C54" t="s">
        <v>100</v>
      </c>
      <c r="D54" s="1">
        <v>21.58</v>
      </c>
      <c r="E54" s="2">
        <v>5.15</v>
      </c>
      <c r="F54" s="2">
        <v>111.14</v>
      </c>
      <c r="G54" t="s">
        <v>84</v>
      </c>
      <c r="H54">
        <f ca="1">IF(111.14&lt;&gt;111.14,0,0)</f>
        <v>0</v>
      </c>
      <c r="I54" t="s">
        <v>14</v>
      </c>
      <c r="J54" t="s">
        <v>14</v>
      </c>
    </row>
    <row r="55" spans="1:10">
      <c r="A55" t="s">
        <v>101</v>
      </c>
      <c r="B55" t="s">
        <v>82</v>
      </c>
      <c r="C55" t="s">
        <v>83</v>
      </c>
      <c r="D55" s="1">
        <v>21.58</v>
      </c>
      <c r="E55" s="2">
        <v>4.95</v>
      </c>
      <c r="F55" s="2">
        <v>106.82</v>
      </c>
      <c r="G55" t="s">
        <v>84</v>
      </c>
      <c r="H55">
        <f ca="1">IF(106.82&lt;&gt;106.82,0,0)</f>
        <v>0</v>
      </c>
      <c r="I55" t="s">
        <v>14</v>
      </c>
      <c r="J55" t="s">
        <v>14</v>
      </c>
    </row>
    <row r="56" spans="1:10">
      <c r="A56" t="s">
        <v>102</v>
      </c>
      <c r="B56" t="s">
        <v>82</v>
      </c>
      <c r="C56" t="s">
        <v>103</v>
      </c>
      <c r="D56" s="1">
        <v>21.53</v>
      </c>
      <c r="E56" s="2">
        <v>4.95</v>
      </c>
      <c r="F56" s="2">
        <v>106.57</v>
      </c>
      <c r="G56" t="s">
        <v>84</v>
      </c>
      <c r="H56">
        <f ca="1">IF(106.57&lt;&gt;106.57,0,0)</f>
        <v>0</v>
      </c>
      <c r="I56" t="s">
        <v>14</v>
      </c>
      <c r="J56" t="s">
        <v>14</v>
      </c>
    </row>
    <row r="57" spans="1:10">
      <c r="A57" t="s">
        <v>104</v>
      </c>
      <c r="B57" t="s">
        <v>82</v>
      </c>
      <c r="C57" t="s">
        <v>105</v>
      </c>
      <c r="D57" s="1">
        <v>21.58</v>
      </c>
      <c r="E57" s="2">
        <v>3.7</v>
      </c>
      <c r="F57" s="2">
        <v>79.85</v>
      </c>
      <c r="G57" t="s">
        <v>84</v>
      </c>
      <c r="H57">
        <f ca="1">IF(79.85&lt;&gt;79.85,0,0)</f>
        <v>0</v>
      </c>
      <c r="I57" t="s">
        <v>14</v>
      </c>
      <c r="J57" t="s">
        <v>14</v>
      </c>
    </row>
    <row r="58" spans="1:10">
      <c r="A58" t="s">
        <v>106</v>
      </c>
      <c r="B58" t="s">
        <v>82</v>
      </c>
      <c r="C58" t="s">
        <v>107</v>
      </c>
      <c r="D58" s="1">
        <v>21.76</v>
      </c>
      <c r="E58" s="2">
        <v>4.2</v>
      </c>
      <c r="F58" s="2">
        <v>91.39</v>
      </c>
      <c r="G58" t="s">
        <v>84</v>
      </c>
      <c r="H58">
        <f ca="1">IF(91.39&lt;&gt;91.39,0,0)</f>
        <v>0</v>
      </c>
      <c r="I58" t="s">
        <v>14</v>
      </c>
      <c r="J58" t="s">
        <v>14</v>
      </c>
    </row>
    <row r="59" spans="1:10">
      <c r="A59" t="s">
        <v>108</v>
      </c>
      <c r="B59" t="s">
        <v>82</v>
      </c>
      <c r="C59" t="s">
        <v>83</v>
      </c>
      <c r="D59" s="1">
        <v>21.72</v>
      </c>
      <c r="E59" s="2">
        <v>4.95</v>
      </c>
      <c r="F59" s="2">
        <v>107.51</v>
      </c>
      <c r="G59" t="s">
        <v>84</v>
      </c>
      <c r="H59">
        <f ca="1">IF(107.51&lt;&gt;107.51,0,0)</f>
        <v>0</v>
      </c>
      <c r="I59" t="s">
        <v>14</v>
      </c>
      <c r="J59" t="s">
        <v>14</v>
      </c>
    </row>
    <row r="60" spans="1:10">
      <c r="A60" t="s">
        <v>109</v>
      </c>
      <c r="B60" t="s">
        <v>82</v>
      </c>
      <c r="C60" t="s">
        <v>110</v>
      </c>
      <c r="D60" s="1">
        <v>21.73</v>
      </c>
      <c r="E60" s="2">
        <v>4.2</v>
      </c>
      <c r="F60" s="2">
        <v>91.27</v>
      </c>
      <c r="G60" t="s">
        <v>84</v>
      </c>
      <c r="H60">
        <f ca="1">IF(91.27&lt;&gt;91.27,0,0)</f>
        <v>0</v>
      </c>
      <c r="I60" t="s">
        <v>14</v>
      </c>
      <c r="J60" t="s">
        <v>14</v>
      </c>
    </row>
    <row r="61" spans="1:10">
      <c r="A61" t="s">
        <v>111</v>
      </c>
      <c r="B61" t="s">
        <v>82</v>
      </c>
      <c r="C61" t="s">
        <v>105</v>
      </c>
      <c r="D61" s="1">
        <v>21.73</v>
      </c>
      <c r="E61" s="2">
        <v>3.7</v>
      </c>
      <c r="F61" s="2">
        <v>80.4</v>
      </c>
      <c r="G61" t="s">
        <v>84</v>
      </c>
      <c r="H61">
        <f ca="1">IF(80.4&lt;&gt;80.4,0,0)</f>
        <v>0</v>
      </c>
      <c r="I61" t="s">
        <v>14</v>
      </c>
      <c r="J61" t="s">
        <v>14</v>
      </c>
    </row>
    <row r="62" spans="1:10">
      <c r="A62" t="s">
        <v>112</v>
      </c>
      <c r="B62" t="s">
        <v>82</v>
      </c>
      <c r="C62" t="s">
        <v>91</v>
      </c>
      <c r="D62" s="1">
        <v>21.75</v>
      </c>
      <c r="E62" s="2">
        <v>5.15</v>
      </c>
      <c r="F62" s="2">
        <v>112.01</v>
      </c>
      <c r="G62" t="s">
        <v>84</v>
      </c>
      <c r="H62">
        <f ca="1">IF(112.01&lt;&gt;112.01,0,0)</f>
        <v>0</v>
      </c>
      <c r="I62" t="s">
        <v>14</v>
      </c>
      <c r="J62" t="s">
        <v>14</v>
      </c>
    </row>
    <row r="63" spans="1:10">
      <c r="A63" t="s">
        <v>113</v>
      </c>
      <c r="B63" t="s">
        <v>82</v>
      </c>
      <c r="C63" t="s">
        <v>91</v>
      </c>
      <c r="D63" s="1">
        <v>21.74</v>
      </c>
      <c r="E63" s="2">
        <v>5.15</v>
      </c>
      <c r="F63" s="2">
        <v>111.96</v>
      </c>
      <c r="G63" t="s">
        <v>84</v>
      </c>
      <c r="H63">
        <f ca="1">IF(111.96&lt;&gt;111.96,0,0)</f>
        <v>0</v>
      </c>
      <c r="I63" t="s">
        <v>14</v>
      </c>
      <c r="J63" t="s">
        <v>14</v>
      </c>
    </row>
    <row r="64" spans="1:10">
      <c r="A64" t="s">
        <v>114</v>
      </c>
      <c r="B64" t="s">
        <v>82</v>
      </c>
      <c r="C64" t="s">
        <v>100</v>
      </c>
      <c r="D64" s="1">
        <v>21.75</v>
      </c>
      <c r="E64" s="2">
        <v>5.15</v>
      </c>
      <c r="F64" s="2">
        <v>112.01</v>
      </c>
      <c r="G64" t="s">
        <v>84</v>
      </c>
      <c r="H64">
        <f ca="1">IF(112.01&lt;&gt;112.01,0,0)</f>
        <v>0</v>
      </c>
      <c r="I64" t="s">
        <v>14</v>
      </c>
      <c r="J64" t="s">
        <v>14</v>
      </c>
    </row>
    <row r="65" spans="1:10">
      <c r="A65" t="s">
        <v>115</v>
      </c>
      <c r="B65" t="s">
        <v>82</v>
      </c>
      <c r="C65" t="s">
        <v>88</v>
      </c>
      <c r="D65" s="1">
        <v>21.79</v>
      </c>
      <c r="E65" s="2">
        <v>4.2</v>
      </c>
      <c r="F65" s="2">
        <v>91.52</v>
      </c>
      <c r="G65" t="s">
        <v>84</v>
      </c>
      <c r="H65">
        <f ca="1">IF(91.52&lt;&gt;91.52,0,0)</f>
        <v>0</v>
      </c>
      <c r="I65" t="s">
        <v>14</v>
      </c>
      <c r="J65" t="s">
        <v>14</v>
      </c>
    </row>
    <row r="66" spans="1:10">
      <c r="A66" t="s">
        <v>116</v>
      </c>
      <c r="B66" t="s">
        <v>82</v>
      </c>
      <c r="C66" t="s">
        <v>110</v>
      </c>
      <c r="D66" s="1">
        <v>21.8</v>
      </c>
      <c r="E66" s="2">
        <v>4.2</v>
      </c>
      <c r="F66" s="2">
        <v>91.56</v>
      </c>
      <c r="G66" t="s">
        <v>84</v>
      </c>
      <c r="H66">
        <f ca="1">IF(91.56&lt;&gt;91.56,0,0)</f>
        <v>0</v>
      </c>
      <c r="I66" t="s">
        <v>14</v>
      </c>
      <c r="J66" t="s">
        <v>14</v>
      </c>
    </row>
    <row r="67" spans="1:10">
      <c r="A67" t="s">
        <v>117</v>
      </c>
      <c r="B67" t="s">
        <v>82</v>
      </c>
      <c r="C67" t="s">
        <v>100</v>
      </c>
      <c r="D67" s="1">
        <v>21.72</v>
      </c>
      <c r="E67" s="2">
        <v>5.15</v>
      </c>
      <c r="F67" s="2">
        <v>111.86</v>
      </c>
      <c r="G67" t="s">
        <v>84</v>
      </c>
      <c r="H67">
        <f ca="1">IF(111.86&lt;&gt;111.86,0,0)</f>
        <v>0</v>
      </c>
      <c r="I67" t="s">
        <v>14</v>
      </c>
      <c r="J67" t="s">
        <v>14</v>
      </c>
    </row>
    <row r="68" spans="1:10">
      <c r="A68" t="s">
        <v>118</v>
      </c>
      <c r="B68" t="s">
        <v>82</v>
      </c>
      <c r="C68" t="s">
        <v>100</v>
      </c>
      <c r="D68" s="1">
        <v>23.26</v>
      </c>
      <c r="E68" s="2">
        <v>5.15</v>
      </c>
      <c r="F68" s="2">
        <v>119.79</v>
      </c>
      <c r="G68" t="s">
        <v>84</v>
      </c>
      <c r="H68">
        <f ca="1">IF(119.79&lt;&gt;119.79,0,0)</f>
        <v>0</v>
      </c>
      <c r="I68" t="s">
        <v>14</v>
      </c>
      <c r="J68" t="s">
        <v>14</v>
      </c>
    </row>
    <row r="69" spans="1:10">
      <c r="A69" t="s">
        <v>119</v>
      </c>
      <c r="B69" t="s">
        <v>82</v>
      </c>
      <c r="C69" t="s">
        <v>120</v>
      </c>
      <c r="D69" s="1">
        <v>23.27</v>
      </c>
      <c r="E69" s="2">
        <v>4.2</v>
      </c>
      <c r="F69" s="2">
        <v>97.73</v>
      </c>
      <c r="G69" t="s">
        <v>84</v>
      </c>
      <c r="H69">
        <f ca="1">IF(97.73&lt;&gt;97.73,0,0)</f>
        <v>0</v>
      </c>
      <c r="I69" t="s">
        <v>14</v>
      </c>
      <c r="J69" t="s">
        <v>14</v>
      </c>
    </row>
    <row r="70" spans="1:10">
      <c r="A70" t="s">
        <v>121</v>
      </c>
      <c r="B70" t="s">
        <v>82</v>
      </c>
      <c r="C70" t="s">
        <v>100</v>
      </c>
      <c r="D70" s="1">
        <v>23.26</v>
      </c>
      <c r="E70" s="2">
        <v>5.15</v>
      </c>
      <c r="F70" s="2">
        <v>119.79</v>
      </c>
      <c r="G70" t="s">
        <v>84</v>
      </c>
      <c r="H70">
        <f ca="1">IF(119.79&lt;&gt;119.79,0,0)</f>
        <v>0</v>
      </c>
      <c r="I70" t="s">
        <v>14</v>
      </c>
      <c r="J70" t="s">
        <v>14</v>
      </c>
    </row>
    <row r="71" spans="1:10">
      <c r="A71" t="s">
        <v>122</v>
      </c>
      <c r="B71" t="s">
        <v>82</v>
      </c>
      <c r="C71" t="s">
        <v>100</v>
      </c>
      <c r="D71" s="1">
        <v>23.28</v>
      </c>
      <c r="E71" s="2">
        <v>5.15</v>
      </c>
      <c r="F71" s="2">
        <v>119.89</v>
      </c>
      <c r="G71" t="s">
        <v>84</v>
      </c>
      <c r="H71">
        <f ca="1">IF(119.89&lt;&gt;119.89,0,0)</f>
        <v>0</v>
      </c>
      <c r="I71" t="s">
        <v>14</v>
      </c>
      <c r="J71" t="s">
        <v>14</v>
      </c>
    </row>
    <row r="72" spans="1:10">
      <c r="A72" t="s">
        <v>123</v>
      </c>
      <c r="B72" t="s">
        <v>124</v>
      </c>
      <c r="C72" t="s">
        <v>125</v>
      </c>
      <c r="D72" s="1">
        <v>16.02</v>
      </c>
      <c r="E72" s="2">
        <v>7</v>
      </c>
      <c r="F72" s="2">
        <v>112.14</v>
      </c>
      <c r="G72" t="s">
        <v>126</v>
      </c>
      <c r="H72">
        <f ca="1">IF(112.14&lt;&gt;112.14,0,0)</f>
        <v>0</v>
      </c>
      <c r="I72" t="s">
        <v>14</v>
      </c>
      <c r="J72" t="s">
        <v>14</v>
      </c>
    </row>
    <row r="73" spans="1:10">
      <c r="A73" t="s">
        <v>127</v>
      </c>
      <c r="B73" t="s">
        <v>124</v>
      </c>
      <c r="C73" t="s">
        <v>128</v>
      </c>
      <c r="D73" s="1">
        <v>16</v>
      </c>
      <c r="E73" s="2">
        <v>5.15</v>
      </c>
      <c r="F73" s="2">
        <v>82.4</v>
      </c>
      <c r="G73" t="s">
        <v>126</v>
      </c>
      <c r="H73">
        <f ca="1">IF(82.4&lt;&gt;82.4,0,0)</f>
        <v>0</v>
      </c>
      <c r="I73" t="s">
        <v>14</v>
      </c>
      <c r="J73" t="s">
        <v>14</v>
      </c>
    </row>
    <row r="74" spans="1:10">
      <c r="A74" t="s">
        <v>129</v>
      </c>
      <c r="B74" t="s">
        <v>124</v>
      </c>
      <c r="C74" t="s">
        <v>130</v>
      </c>
      <c r="D74" s="1">
        <v>16.01</v>
      </c>
      <c r="E74" s="2">
        <v>5.15</v>
      </c>
      <c r="F74" s="2">
        <v>82.45</v>
      </c>
      <c r="G74" t="s">
        <v>126</v>
      </c>
      <c r="H74">
        <f ca="1">IF(82.45&lt;&gt;82.45,0,0)</f>
        <v>0</v>
      </c>
      <c r="I74" t="s">
        <v>14</v>
      </c>
      <c r="J74" t="s">
        <v>14</v>
      </c>
    </row>
    <row r="75" spans="1:10">
      <c r="A75" t="s">
        <v>131</v>
      </c>
      <c r="B75" t="s">
        <v>124</v>
      </c>
      <c r="C75" t="s">
        <v>132</v>
      </c>
      <c r="D75" s="1">
        <v>16.01</v>
      </c>
      <c r="E75" s="2">
        <v>5.95</v>
      </c>
      <c r="F75" s="2">
        <v>95.26</v>
      </c>
      <c r="G75" t="s">
        <v>126</v>
      </c>
      <c r="H75">
        <f ca="1">IF(95.26&lt;&gt;95.26,0,0)</f>
        <v>0</v>
      </c>
      <c r="I75" t="s">
        <v>14</v>
      </c>
      <c r="J75" t="s">
        <v>14</v>
      </c>
    </row>
    <row r="76" spans="1:10">
      <c r="A76" t="s">
        <v>133</v>
      </c>
      <c r="B76" t="s">
        <v>124</v>
      </c>
      <c r="C76" t="s">
        <v>128</v>
      </c>
      <c r="D76" s="1">
        <v>16.01</v>
      </c>
      <c r="E76" s="2">
        <v>5.15</v>
      </c>
      <c r="F76" s="2">
        <v>82.45</v>
      </c>
      <c r="G76" t="s">
        <v>126</v>
      </c>
      <c r="H76">
        <f ca="1">IF(82.45&lt;&gt;82.45,0,0)</f>
        <v>0</v>
      </c>
      <c r="I76" t="s">
        <v>14</v>
      </c>
      <c r="J76" t="s">
        <v>14</v>
      </c>
    </row>
    <row r="77" spans="1:10">
      <c r="A77" t="s">
        <v>134</v>
      </c>
      <c r="B77" t="s">
        <v>124</v>
      </c>
      <c r="C77" t="s">
        <v>135</v>
      </c>
      <c r="D77" s="1">
        <v>16.04</v>
      </c>
      <c r="E77" s="2">
        <v>5.45</v>
      </c>
      <c r="F77" s="2">
        <v>87.42</v>
      </c>
      <c r="G77" t="s">
        <v>126</v>
      </c>
      <c r="H77">
        <f ca="1">IF(87.42&lt;&gt;87.42,0,0)</f>
        <v>0</v>
      </c>
      <c r="I77" t="s">
        <v>14</v>
      </c>
      <c r="J77" t="s">
        <v>14</v>
      </c>
    </row>
    <row r="78" spans="1:10">
      <c r="A78" t="s">
        <v>136</v>
      </c>
      <c r="B78" t="s">
        <v>137</v>
      </c>
      <c r="C78" t="s">
        <v>83</v>
      </c>
      <c r="D78" s="1">
        <v>17.73</v>
      </c>
      <c r="E78" s="2">
        <v>4.95</v>
      </c>
      <c r="F78" s="2">
        <v>87.76</v>
      </c>
      <c r="G78" t="s">
        <v>138</v>
      </c>
      <c r="H78">
        <f ca="1">IF(87.76&lt;&gt;87.76,0,0)</f>
        <v>0</v>
      </c>
      <c r="I78" t="s">
        <v>14</v>
      </c>
      <c r="J78" t="s">
        <v>14</v>
      </c>
    </row>
    <row r="79" spans="1:10">
      <c r="A79" t="s">
        <v>139</v>
      </c>
      <c r="B79" t="s">
        <v>137</v>
      </c>
      <c r="C79" t="s">
        <v>83</v>
      </c>
      <c r="D79" s="1">
        <v>17.72</v>
      </c>
      <c r="E79" s="2">
        <v>4.95</v>
      </c>
      <c r="F79" s="2">
        <v>87.71</v>
      </c>
      <c r="G79" t="s">
        <v>138</v>
      </c>
      <c r="H79">
        <f ca="1">IF(87.71&lt;&gt;87.71,0,0)</f>
        <v>0</v>
      </c>
      <c r="I79" t="s">
        <v>14</v>
      </c>
      <c r="J79" t="s">
        <v>14</v>
      </c>
    </row>
    <row r="80" spans="1:10">
      <c r="A80" t="s">
        <v>140</v>
      </c>
      <c r="B80" t="s">
        <v>137</v>
      </c>
      <c r="C80" t="s">
        <v>91</v>
      </c>
      <c r="D80" s="1">
        <v>17.75</v>
      </c>
      <c r="E80" s="2">
        <v>5.15</v>
      </c>
      <c r="F80" s="2">
        <v>91.41</v>
      </c>
      <c r="G80" t="s">
        <v>138</v>
      </c>
      <c r="H80">
        <f ca="1">IF(91.41&lt;&gt;91.41,0,0)</f>
        <v>0</v>
      </c>
      <c r="I80" t="s">
        <v>14</v>
      </c>
      <c r="J80" t="s">
        <v>14</v>
      </c>
    </row>
    <row r="81" spans="1:10">
      <c r="A81" t="s">
        <v>141</v>
      </c>
      <c r="B81" t="s">
        <v>137</v>
      </c>
      <c r="C81" t="s">
        <v>86</v>
      </c>
      <c r="D81" s="1">
        <v>17.7</v>
      </c>
      <c r="E81" s="2">
        <v>5.15</v>
      </c>
      <c r="F81" s="2">
        <v>91.16</v>
      </c>
      <c r="G81" t="s">
        <v>138</v>
      </c>
      <c r="H81">
        <f ca="1">IF(91.16&lt;&gt;91.16,0,0)</f>
        <v>0</v>
      </c>
      <c r="I81" t="s">
        <v>14</v>
      </c>
      <c r="J81" t="s">
        <v>14</v>
      </c>
    </row>
    <row r="82" spans="1:10">
      <c r="A82" t="s">
        <v>142</v>
      </c>
      <c r="B82" t="s">
        <v>137</v>
      </c>
      <c r="C82" t="s">
        <v>91</v>
      </c>
      <c r="D82" s="1">
        <v>17.74</v>
      </c>
      <c r="E82" s="2">
        <v>5.15</v>
      </c>
      <c r="F82" s="2">
        <v>91.36</v>
      </c>
      <c r="G82" t="s">
        <v>138</v>
      </c>
      <c r="H82">
        <f ca="1">IF(91.36&lt;&gt;91.36,0,0)</f>
        <v>0</v>
      </c>
      <c r="I82" t="s">
        <v>14</v>
      </c>
      <c r="J82" t="s">
        <v>14</v>
      </c>
    </row>
    <row r="83" spans="1:10">
      <c r="A83" t="s">
        <v>143</v>
      </c>
      <c r="B83" t="s">
        <v>137</v>
      </c>
      <c r="C83" t="s">
        <v>86</v>
      </c>
      <c r="D83" s="1">
        <v>17.75</v>
      </c>
      <c r="E83" s="2">
        <v>5.15</v>
      </c>
      <c r="F83" s="2">
        <v>91.41</v>
      </c>
      <c r="G83" t="s">
        <v>138</v>
      </c>
      <c r="H83">
        <f ca="1">IF(91.41&lt;&gt;91.41,0,0)</f>
        <v>0</v>
      </c>
      <c r="I83" t="s">
        <v>14</v>
      </c>
      <c r="J83" t="s">
        <v>14</v>
      </c>
    </row>
    <row r="84" spans="1:10">
      <c r="A84" t="s">
        <v>144</v>
      </c>
      <c r="B84" t="s">
        <v>137</v>
      </c>
      <c r="C84" t="s">
        <v>91</v>
      </c>
      <c r="D84" s="1">
        <v>17.74</v>
      </c>
      <c r="E84" s="2">
        <v>5.15</v>
      </c>
      <c r="F84" s="2">
        <v>91.36</v>
      </c>
      <c r="G84" t="s">
        <v>138</v>
      </c>
      <c r="H84">
        <f ca="1">IF(91.36&lt;&gt;91.36,0,0)</f>
        <v>0</v>
      </c>
      <c r="I84" t="s">
        <v>14</v>
      </c>
      <c r="J84" t="s">
        <v>14</v>
      </c>
    </row>
    <row r="85" spans="1:10">
      <c r="A85" t="s">
        <v>145</v>
      </c>
      <c r="B85" t="s">
        <v>137</v>
      </c>
      <c r="C85" t="s">
        <v>100</v>
      </c>
      <c r="D85" s="1">
        <v>17.74</v>
      </c>
      <c r="E85" s="2">
        <v>5.15</v>
      </c>
      <c r="F85" s="2">
        <v>91.36</v>
      </c>
      <c r="G85" t="s">
        <v>138</v>
      </c>
      <c r="H85">
        <f ca="1">IF(91.36&lt;&gt;91.36,0,0)</f>
        <v>0</v>
      </c>
      <c r="I85" t="s">
        <v>14</v>
      </c>
      <c r="J85" t="s">
        <v>14</v>
      </c>
    </row>
    <row r="86" spans="1:10">
      <c r="A86" t="s">
        <v>146</v>
      </c>
      <c r="B86" t="s">
        <v>137</v>
      </c>
      <c r="C86" t="s">
        <v>91</v>
      </c>
      <c r="D86" s="1">
        <v>17.73</v>
      </c>
      <c r="E86" s="2">
        <v>5.15</v>
      </c>
      <c r="F86" s="2">
        <v>91.31</v>
      </c>
      <c r="G86" t="s">
        <v>138</v>
      </c>
      <c r="H86">
        <f ca="1">IF(91.31&lt;&gt;91.31,0,0)</f>
        <v>0</v>
      </c>
      <c r="I86" t="s">
        <v>14</v>
      </c>
      <c r="J86" t="s">
        <v>14</v>
      </c>
    </row>
    <row r="87" spans="1:10">
      <c r="A87" t="s">
        <v>147</v>
      </c>
      <c r="B87" t="s">
        <v>137</v>
      </c>
      <c r="C87" t="s">
        <v>91</v>
      </c>
      <c r="D87" s="1">
        <v>17.75</v>
      </c>
      <c r="E87" s="2">
        <v>5.15</v>
      </c>
      <c r="F87" s="2">
        <v>91.41</v>
      </c>
      <c r="G87" t="s">
        <v>138</v>
      </c>
      <c r="H87">
        <f ca="1">IF(91.41&lt;&gt;91.41,0,0)</f>
        <v>0</v>
      </c>
      <c r="I87" t="s">
        <v>14</v>
      </c>
      <c r="J87" t="s">
        <v>14</v>
      </c>
    </row>
    <row r="88" spans="1:10">
      <c r="A88" t="s">
        <v>148</v>
      </c>
      <c r="B88" t="s">
        <v>137</v>
      </c>
      <c r="C88" t="s">
        <v>86</v>
      </c>
      <c r="D88" s="1">
        <v>17.76</v>
      </c>
      <c r="E88" s="2">
        <v>5.15</v>
      </c>
      <c r="F88" s="2">
        <v>91.46</v>
      </c>
      <c r="G88" t="s">
        <v>138</v>
      </c>
      <c r="H88">
        <f ca="1">IF(91.46&lt;&gt;91.46,0,0)</f>
        <v>0</v>
      </c>
      <c r="I88" t="s">
        <v>14</v>
      </c>
      <c r="J88" t="s">
        <v>14</v>
      </c>
    </row>
    <row r="89" spans="1:10">
      <c r="A89" t="s">
        <v>149</v>
      </c>
      <c r="B89" t="s">
        <v>137</v>
      </c>
      <c r="C89" t="s">
        <v>91</v>
      </c>
      <c r="D89" s="1">
        <v>17.76</v>
      </c>
      <c r="E89" s="2">
        <v>5.15</v>
      </c>
      <c r="F89" s="2">
        <v>91.46</v>
      </c>
      <c r="G89" t="s">
        <v>138</v>
      </c>
      <c r="H89">
        <f ca="1">IF(91.46&lt;&gt;91.46,0,0)</f>
        <v>0</v>
      </c>
      <c r="I89" t="s">
        <v>14</v>
      </c>
      <c r="J89" t="s">
        <v>14</v>
      </c>
    </row>
    <row r="90" spans="1:10">
      <c r="A90" t="s">
        <v>150</v>
      </c>
      <c r="B90" t="s">
        <v>137</v>
      </c>
      <c r="C90" t="s">
        <v>151</v>
      </c>
      <c r="D90" s="1">
        <v>17.77</v>
      </c>
      <c r="E90" s="2">
        <v>4.95</v>
      </c>
      <c r="F90" s="2">
        <v>87.96</v>
      </c>
      <c r="G90" t="s">
        <v>138</v>
      </c>
      <c r="H90">
        <f ca="1">IF(87.96&lt;&gt;87.96,0,0)</f>
        <v>0</v>
      </c>
      <c r="I90" t="s">
        <v>14</v>
      </c>
      <c r="J90" t="s">
        <v>14</v>
      </c>
    </row>
    <row r="91" spans="1:10">
      <c r="A91" t="s">
        <v>152</v>
      </c>
      <c r="B91" t="s">
        <v>137</v>
      </c>
      <c r="C91" t="s">
        <v>91</v>
      </c>
      <c r="D91" s="1">
        <v>17.76</v>
      </c>
      <c r="E91" s="2">
        <v>5.15</v>
      </c>
      <c r="F91" s="2">
        <v>91.46</v>
      </c>
      <c r="G91" t="s">
        <v>138</v>
      </c>
      <c r="H91">
        <f ca="1">IF(91.46&lt;&gt;91.46,0,0)</f>
        <v>0</v>
      </c>
      <c r="I91" t="s">
        <v>14</v>
      </c>
      <c r="J91" t="s">
        <v>14</v>
      </c>
    </row>
    <row r="92" spans="1:10">
      <c r="A92" t="s">
        <v>153</v>
      </c>
      <c r="B92" t="s">
        <v>137</v>
      </c>
      <c r="C92" t="s">
        <v>154</v>
      </c>
      <c r="D92" s="1">
        <v>17.39</v>
      </c>
      <c r="E92" s="2">
        <v>4.2</v>
      </c>
      <c r="F92" s="2">
        <v>73.04</v>
      </c>
      <c r="G92" t="s">
        <v>138</v>
      </c>
      <c r="H92">
        <f ca="1">IF(73.04&lt;&gt;73.04,0,0)</f>
        <v>0</v>
      </c>
      <c r="I92" t="s">
        <v>14</v>
      </c>
      <c r="J92" t="s">
        <v>14</v>
      </c>
    </row>
    <row r="93" spans="1:10">
      <c r="A93" t="s">
        <v>155</v>
      </c>
      <c r="B93" t="s">
        <v>137</v>
      </c>
      <c r="C93" t="s">
        <v>156</v>
      </c>
      <c r="D93" s="1">
        <v>17.55</v>
      </c>
      <c r="E93" s="2">
        <v>4.4</v>
      </c>
      <c r="F93" s="2">
        <v>77.22</v>
      </c>
      <c r="G93" t="s">
        <v>138</v>
      </c>
      <c r="H93">
        <f ca="1">IF(77.22&lt;&gt;77.22,0,0)</f>
        <v>0</v>
      </c>
      <c r="I93" t="s">
        <v>14</v>
      </c>
      <c r="J93" t="s">
        <v>14</v>
      </c>
    </row>
    <row r="94" spans="1:10">
      <c r="A94" t="s">
        <v>157</v>
      </c>
      <c r="B94" t="s">
        <v>137</v>
      </c>
      <c r="C94" t="s">
        <v>91</v>
      </c>
      <c r="D94" s="1">
        <v>17.75</v>
      </c>
      <c r="E94" s="2">
        <v>5.15</v>
      </c>
      <c r="F94" s="2">
        <v>91.41</v>
      </c>
      <c r="G94" t="s">
        <v>138</v>
      </c>
      <c r="H94">
        <f ca="1">IF(91.41&lt;&gt;91.41,0,0)</f>
        <v>0</v>
      </c>
      <c r="I94" t="s">
        <v>14</v>
      </c>
      <c r="J94" t="s">
        <v>14</v>
      </c>
    </row>
    <row r="95" spans="1:10">
      <c r="A95" t="s">
        <v>158</v>
      </c>
      <c r="B95" t="s">
        <v>137</v>
      </c>
      <c r="C95" t="s">
        <v>91</v>
      </c>
      <c r="D95" s="1">
        <v>17.76</v>
      </c>
      <c r="E95" s="2">
        <v>5.15</v>
      </c>
      <c r="F95" s="2">
        <v>91.46</v>
      </c>
      <c r="G95" t="s">
        <v>138</v>
      </c>
      <c r="H95">
        <f ca="1">IF(91.46&lt;&gt;91.46,0,0)</f>
        <v>0</v>
      </c>
      <c r="I95" t="s">
        <v>14</v>
      </c>
      <c r="J95" t="s">
        <v>14</v>
      </c>
    </row>
    <row r="96" spans="1:10">
      <c r="A96" t="s">
        <v>159</v>
      </c>
      <c r="B96" t="s">
        <v>137</v>
      </c>
      <c r="C96" t="s">
        <v>91</v>
      </c>
      <c r="D96" s="1">
        <v>17.76</v>
      </c>
      <c r="E96" s="2">
        <v>5.15</v>
      </c>
      <c r="F96" s="2">
        <v>91.46</v>
      </c>
      <c r="G96" t="s">
        <v>138</v>
      </c>
      <c r="H96">
        <f ca="1">IF(91.46&lt;&gt;91.46,0,0)</f>
        <v>0</v>
      </c>
      <c r="I96" t="s">
        <v>14</v>
      </c>
      <c r="J96" t="s">
        <v>14</v>
      </c>
    </row>
    <row r="97" spans="1:10">
      <c r="A97" t="s">
        <v>160</v>
      </c>
      <c r="B97" t="s">
        <v>137</v>
      </c>
      <c r="C97" t="s">
        <v>91</v>
      </c>
      <c r="D97" s="1">
        <v>17.74</v>
      </c>
      <c r="E97" s="2">
        <v>5.15</v>
      </c>
      <c r="F97" s="2">
        <v>91.36</v>
      </c>
      <c r="G97" t="s">
        <v>138</v>
      </c>
      <c r="H97">
        <f ca="1">IF(91.36&lt;&gt;91.36,0,0)</f>
        <v>0</v>
      </c>
      <c r="I97" t="s">
        <v>14</v>
      </c>
      <c r="J97" t="s">
        <v>14</v>
      </c>
    </row>
    <row r="98" spans="1:10">
      <c r="A98" t="s">
        <v>161</v>
      </c>
      <c r="B98" t="s">
        <v>137</v>
      </c>
      <c r="C98" t="s">
        <v>86</v>
      </c>
      <c r="D98" s="1">
        <v>17.76</v>
      </c>
      <c r="E98" s="2">
        <v>5.15</v>
      </c>
      <c r="F98" s="2">
        <v>91.46</v>
      </c>
      <c r="G98" t="s">
        <v>138</v>
      </c>
      <c r="H98">
        <f ca="1">IF(91.46&lt;&gt;91.46,0,0)</f>
        <v>0</v>
      </c>
      <c r="I98" t="s">
        <v>14</v>
      </c>
      <c r="J98" t="s">
        <v>14</v>
      </c>
    </row>
    <row r="99" spans="1:10">
      <c r="A99" t="s">
        <v>162</v>
      </c>
      <c r="B99" t="s">
        <v>137</v>
      </c>
      <c r="C99" t="s">
        <v>100</v>
      </c>
      <c r="D99" s="1">
        <v>17.73</v>
      </c>
      <c r="E99" s="2">
        <v>5.15</v>
      </c>
      <c r="F99" s="2">
        <v>91.31</v>
      </c>
      <c r="G99" t="s">
        <v>138</v>
      </c>
      <c r="H99">
        <f ca="1">IF(91.31&lt;&gt;91.31,0,0)</f>
        <v>0</v>
      </c>
      <c r="I99" t="s">
        <v>14</v>
      </c>
      <c r="J99" t="s">
        <v>14</v>
      </c>
    </row>
    <row r="100" spans="1:10">
      <c r="A100" t="s">
        <v>163</v>
      </c>
      <c r="B100" t="s">
        <v>137</v>
      </c>
      <c r="C100" t="s">
        <v>151</v>
      </c>
      <c r="D100" s="1">
        <v>17.79</v>
      </c>
      <c r="E100" s="2">
        <v>4.95</v>
      </c>
      <c r="F100" s="2">
        <v>88.06</v>
      </c>
      <c r="G100" t="s">
        <v>138</v>
      </c>
      <c r="H100">
        <f ca="1">IF(88.06&lt;&gt;88.06,0,0)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137</v>
      </c>
      <c r="C101" t="s">
        <v>107</v>
      </c>
      <c r="D101" s="1">
        <v>17.74</v>
      </c>
      <c r="E101" s="2">
        <v>4.2</v>
      </c>
      <c r="F101" s="2">
        <v>74.51</v>
      </c>
      <c r="G101" t="s">
        <v>138</v>
      </c>
      <c r="H101">
        <f ca="1">IF(74.51&lt;&gt;74.51,0,0)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137</v>
      </c>
      <c r="C102" t="s">
        <v>166</v>
      </c>
      <c r="D102" s="1">
        <v>17.74</v>
      </c>
      <c r="E102" s="2">
        <v>5.15</v>
      </c>
      <c r="F102" s="2">
        <v>91.36</v>
      </c>
      <c r="G102" t="s">
        <v>138</v>
      </c>
      <c r="H102">
        <f ca="1">IF(91.36&lt;&gt;91.36,0,0)</f>
        <v>0</v>
      </c>
      <c r="I102" t="s">
        <v>14</v>
      </c>
      <c r="J102" t="s">
        <v>14</v>
      </c>
    </row>
    <row r="103" spans="1:10">
      <c r="A103" t="s">
        <v>167</v>
      </c>
      <c r="B103" t="s">
        <v>137</v>
      </c>
      <c r="C103" t="s">
        <v>100</v>
      </c>
      <c r="D103" s="1">
        <v>17.73</v>
      </c>
      <c r="E103" s="2">
        <v>5.15</v>
      </c>
      <c r="F103" s="2">
        <v>91.31</v>
      </c>
      <c r="G103" t="s">
        <v>138</v>
      </c>
      <c r="H103">
        <f ca="1">IF(91.31&lt;&gt;91.31,0,0)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137</v>
      </c>
      <c r="C104" t="s">
        <v>151</v>
      </c>
      <c r="D104" s="1">
        <v>17.77</v>
      </c>
      <c r="E104" s="2">
        <v>4.95</v>
      </c>
      <c r="F104" s="2">
        <v>87.96</v>
      </c>
      <c r="G104" t="s">
        <v>138</v>
      </c>
      <c r="H104">
        <f ca="1">IF(87.96&lt;&gt;87.96,0,0)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137</v>
      </c>
      <c r="C105" t="s">
        <v>170</v>
      </c>
      <c r="D105" s="1">
        <v>17.76</v>
      </c>
      <c r="E105" s="2">
        <v>4.55</v>
      </c>
      <c r="F105" s="2">
        <v>80.81</v>
      </c>
      <c r="G105" t="s">
        <v>138</v>
      </c>
      <c r="H105">
        <f ca="1">IF(80.81&lt;&gt;80.81,0,0)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137</v>
      </c>
      <c r="C106" t="s">
        <v>100</v>
      </c>
      <c r="D106" s="1">
        <v>17.75</v>
      </c>
      <c r="E106" s="2">
        <v>5.15</v>
      </c>
      <c r="F106" s="2">
        <v>91.41</v>
      </c>
      <c r="G106" t="s">
        <v>138</v>
      </c>
      <c r="H106">
        <f ca="1">IF(91.41&lt;&gt;91.41,0,0)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137</v>
      </c>
      <c r="C107" t="s">
        <v>91</v>
      </c>
      <c r="D107" s="1">
        <v>17.69</v>
      </c>
      <c r="E107" s="2">
        <v>5.15</v>
      </c>
      <c r="F107" s="2">
        <v>91.1</v>
      </c>
      <c r="G107" t="s">
        <v>138</v>
      </c>
      <c r="H107">
        <f ca="1">IF(91.1&lt;&gt;91.1,0,0)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174</v>
      </c>
      <c r="C108" t="s">
        <v>83</v>
      </c>
      <c r="D108" s="1">
        <v>20.11</v>
      </c>
      <c r="E108" s="2">
        <v>4.95</v>
      </c>
      <c r="F108" s="2">
        <v>99.54</v>
      </c>
      <c r="G108" t="s">
        <v>175</v>
      </c>
      <c r="H108">
        <f ca="1">IF(99.54&lt;&gt;99.54,0,0)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174</v>
      </c>
      <c r="C109" t="s">
        <v>83</v>
      </c>
      <c r="D109" s="1">
        <v>20.13</v>
      </c>
      <c r="E109" s="2">
        <v>4.95</v>
      </c>
      <c r="F109" s="2">
        <v>99.64</v>
      </c>
      <c r="G109" t="s">
        <v>175</v>
      </c>
      <c r="H109">
        <f ca="1">IF(99.64&lt;&gt;99.64,0,0)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174</v>
      </c>
      <c r="C110" t="s">
        <v>88</v>
      </c>
      <c r="D110" s="1">
        <v>20.14</v>
      </c>
      <c r="E110" s="2">
        <v>4.2</v>
      </c>
      <c r="F110" s="2">
        <v>84.59</v>
      </c>
      <c r="G110" t="s">
        <v>175</v>
      </c>
      <c r="H110">
        <f ca="1">IF(84.59&lt;&gt;84.59,0,0)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174</v>
      </c>
      <c r="C111" t="s">
        <v>179</v>
      </c>
      <c r="D111" s="1">
        <v>20.14</v>
      </c>
      <c r="E111" s="2">
        <v>8.8</v>
      </c>
      <c r="F111" s="2">
        <v>177.23</v>
      </c>
      <c r="G111" t="s">
        <v>175</v>
      </c>
      <c r="H111">
        <f ca="1">IF(177.23&lt;&gt;177.23,0,0)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174</v>
      </c>
      <c r="C112" t="s">
        <v>88</v>
      </c>
      <c r="D112" s="1">
        <v>20.1</v>
      </c>
      <c r="E112" s="2">
        <v>4.2</v>
      </c>
      <c r="F112" s="2">
        <v>84.42</v>
      </c>
      <c r="G112" t="s">
        <v>175</v>
      </c>
      <c r="H112">
        <f ca="1">IF(84.42&lt;&gt;84.42,0,0)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174</v>
      </c>
      <c r="C113" t="s">
        <v>88</v>
      </c>
      <c r="D113" s="1">
        <v>20.11</v>
      </c>
      <c r="E113" s="2">
        <v>4.2</v>
      </c>
      <c r="F113" s="2">
        <v>84.46</v>
      </c>
      <c r="G113" t="s">
        <v>175</v>
      </c>
      <c r="H113">
        <f ca="1">IF(84.46&lt;&gt;84.46,0,0)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174</v>
      </c>
      <c r="C114" t="s">
        <v>183</v>
      </c>
      <c r="D114" s="1">
        <v>20.16</v>
      </c>
      <c r="E114" s="2">
        <v>5.5</v>
      </c>
      <c r="F114" s="2">
        <v>110.88</v>
      </c>
      <c r="G114" t="s">
        <v>175</v>
      </c>
      <c r="H114">
        <f ca="1">IF(110.88&lt;&gt;110.88,0,0)</f>
        <v>0</v>
      </c>
      <c r="I114" t="s">
        <v>14</v>
      </c>
      <c r="J114" t="s">
        <v>14</v>
      </c>
    </row>
    <row r="115" spans="1:10">
      <c r="A115" t="s">
        <v>184</v>
      </c>
      <c r="B115" t="s">
        <v>174</v>
      </c>
      <c r="C115" t="s">
        <v>88</v>
      </c>
      <c r="D115" s="1">
        <v>20.12</v>
      </c>
      <c r="E115" s="2">
        <v>4.2</v>
      </c>
      <c r="F115" s="2">
        <v>84.5</v>
      </c>
      <c r="G115" t="s">
        <v>175</v>
      </c>
      <c r="H115">
        <f ca="1">IF(84.5&lt;&gt;84.5,0,0)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174</v>
      </c>
      <c r="C116" t="s">
        <v>91</v>
      </c>
      <c r="D116" s="1">
        <v>20.14</v>
      </c>
      <c r="E116" s="2">
        <v>5.15</v>
      </c>
      <c r="F116" s="2">
        <v>103.72</v>
      </c>
      <c r="G116" t="s">
        <v>175</v>
      </c>
      <c r="H116">
        <f ca="1">IF(103.72&lt;&gt;103.72,0,0)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174</v>
      </c>
      <c r="C117" t="s">
        <v>86</v>
      </c>
      <c r="D117" s="1">
        <v>20.11</v>
      </c>
      <c r="E117" s="2">
        <v>5.15</v>
      </c>
      <c r="F117" s="2">
        <v>103.57</v>
      </c>
      <c r="G117" t="s">
        <v>175</v>
      </c>
      <c r="H117">
        <f ca="1">IF(103.57&lt;&gt;103.57,0,0)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174</v>
      </c>
      <c r="C118" t="s">
        <v>91</v>
      </c>
      <c r="D118" s="1">
        <v>20.1</v>
      </c>
      <c r="E118" s="2">
        <v>5.15</v>
      </c>
      <c r="F118" s="2">
        <v>103.52</v>
      </c>
      <c r="G118" t="s">
        <v>175</v>
      </c>
      <c r="H118">
        <f ca="1">IF(103.52&lt;&gt;103.52,0,0)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174</v>
      </c>
      <c r="C119" t="s">
        <v>86</v>
      </c>
      <c r="D119" s="1">
        <v>20.06</v>
      </c>
      <c r="E119" s="2">
        <v>5.15</v>
      </c>
      <c r="F119" s="2">
        <v>103.31</v>
      </c>
      <c r="G119" t="s">
        <v>175</v>
      </c>
      <c r="H119">
        <f ca="1">IF(103.31&lt;&gt;103.31,0,0)</f>
        <v>0</v>
      </c>
      <c r="I119" t="s">
        <v>14</v>
      </c>
      <c r="J119" t="s">
        <v>14</v>
      </c>
    </row>
    <row r="120" spans="1:10">
      <c r="A120" t="s">
        <v>189</v>
      </c>
      <c r="B120" t="s">
        <v>174</v>
      </c>
      <c r="C120" t="s">
        <v>103</v>
      </c>
      <c r="D120" s="1">
        <v>20.11</v>
      </c>
      <c r="E120" s="2">
        <v>4.95</v>
      </c>
      <c r="F120" s="2">
        <v>99.54</v>
      </c>
      <c r="G120" t="s">
        <v>175</v>
      </c>
      <c r="H120">
        <f ca="1">IF(99.54&lt;&gt;99.54,0,0)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174</v>
      </c>
      <c r="C121" t="s">
        <v>191</v>
      </c>
      <c r="D121" s="1">
        <v>20.09</v>
      </c>
      <c r="E121" s="2">
        <v>5.45</v>
      </c>
      <c r="F121" s="2">
        <v>109.49</v>
      </c>
      <c r="G121" t="s">
        <v>175</v>
      </c>
      <c r="H121">
        <f ca="1">IF(109.49&lt;&gt;109.49,0,0)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174</v>
      </c>
      <c r="C122" t="s">
        <v>83</v>
      </c>
      <c r="D122" s="1">
        <v>20.12</v>
      </c>
      <c r="E122" s="2">
        <v>4.95</v>
      </c>
      <c r="F122" s="2">
        <v>99.59</v>
      </c>
      <c r="G122" t="s">
        <v>175</v>
      </c>
      <c r="H122">
        <f ca="1">IF(99.59&lt;&gt;99.59,0,0)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174</v>
      </c>
      <c r="C123" t="s">
        <v>100</v>
      </c>
      <c r="D123" s="1">
        <v>20.09</v>
      </c>
      <c r="E123" s="2">
        <v>5.15</v>
      </c>
      <c r="F123" s="2">
        <v>103.46</v>
      </c>
      <c r="G123" t="s">
        <v>175</v>
      </c>
      <c r="H123">
        <f ca="1">IF(103.46&lt;&gt;103.46,0,0)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174</v>
      </c>
      <c r="C124" t="s">
        <v>105</v>
      </c>
      <c r="D124" s="1">
        <v>20.14</v>
      </c>
      <c r="E124" s="2">
        <v>3.7</v>
      </c>
      <c r="F124" s="2">
        <v>74.52</v>
      </c>
      <c r="G124" t="s">
        <v>175</v>
      </c>
      <c r="H124">
        <f ca="1">IF(74.52&lt;&gt;74.52,0,0)</f>
        <v>0</v>
      </c>
      <c r="I124" t="s">
        <v>14</v>
      </c>
      <c r="J124" t="s">
        <v>14</v>
      </c>
    </row>
    <row r="125" spans="1:10">
      <c r="A125" t="s">
        <v>195</v>
      </c>
      <c r="B125" t="s">
        <v>174</v>
      </c>
      <c r="C125" t="s">
        <v>107</v>
      </c>
      <c r="D125" s="1">
        <v>20.11</v>
      </c>
      <c r="E125" s="2">
        <v>4.2</v>
      </c>
      <c r="F125" s="2">
        <v>84.46</v>
      </c>
      <c r="G125" t="s">
        <v>175</v>
      </c>
      <c r="H125">
        <f ca="1">IF(84.46&lt;&gt;84.46,0,0)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174</v>
      </c>
      <c r="C126" t="s">
        <v>83</v>
      </c>
      <c r="D126" s="1">
        <v>20.11</v>
      </c>
      <c r="E126" s="2">
        <v>4.95</v>
      </c>
      <c r="F126" s="2">
        <v>99.54</v>
      </c>
      <c r="G126" t="s">
        <v>175</v>
      </c>
      <c r="H126">
        <f ca="1">IF(99.54&lt;&gt;99.54,0,0)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174</v>
      </c>
      <c r="C127" t="s">
        <v>100</v>
      </c>
      <c r="D127" s="1">
        <v>20.13</v>
      </c>
      <c r="E127" s="2">
        <v>5.15</v>
      </c>
      <c r="F127" s="2">
        <v>103.67</v>
      </c>
      <c r="G127" t="s">
        <v>175</v>
      </c>
      <c r="H127">
        <f ca="1">IF(103.67&lt;&gt;103.67,0,0)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174</v>
      </c>
      <c r="C128" t="s">
        <v>100</v>
      </c>
      <c r="D128" s="1">
        <v>20.09</v>
      </c>
      <c r="E128" s="2">
        <v>5.15</v>
      </c>
      <c r="F128" s="2">
        <v>103.46</v>
      </c>
      <c r="G128" t="s">
        <v>175</v>
      </c>
      <c r="H128">
        <f ca="1">IF(103.46&lt;&gt;103.46,0,0)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174</v>
      </c>
      <c r="C129" t="s">
        <v>105</v>
      </c>
      <c r="D129" s="1">
        <v>20.13</v>
      </c>
      <c r="E129" s="2">
        <v>3.7</v>
      </c>
      <c r="F129" s="2">
        <v>74.48</v>
      </c>
      <c r="G129" t="s">
        <v>175</v>
      </c>
      <c r="H129">
        <f ca="1">IF(74.48&lt;&gt;74.48,0,0)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174</v>
      </c>
      <c r="C130" t="s">
        <v>105</v>
      </c>
      <c r="D130" s="1">
        <v>20.11</v>
      </c>
      <c r="E130" s="2">
        <v>3.7</v>
      </c>
      <c r="F130" s="2">
        <v>74.41</v>
      </c>
      <c r="G130" t="s">
        <v>175</v>
      </c>
      <c r="H130">
        <f ca="1">IF(74.41&lt;&gt;74.41,0,0)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174</v>
      </c>
      <c r="C131" t="s">
        <v>83</v>
      </c>
      <c r="D131" s="1">
        <v>20.2</v>
      </c>
      <c r="E131" s="2">
        <v>4.95</v>
      </c>
      <c r="F131" s="2">
        <v>99.99</v>
      </c>
      <c r="G131" t="s">
        <v>175</v>
      </c>
      <c r="H131">
        <f ca="1">IF(99.99&lt;&gt;99.99,0,0)</f>
        <v>0</v>
      </c>
      <c r="I131" t="s">
        <v>14</v>
      </c>
      <c r="J131" t="s">
        <v>14</v>
      </c>
    </row>
    <row r="132" spans="1:10">
      <c r="A132" t="s">
        <v>202</v>
      </c>
      <c r="B132" t="s">
        <v>174</v>
      </c>
      <c r="C132" t="s">
        <v>105</v>
      </c>
      <c r="D132" s="1">
        <v>20.18</v>
      </c>
      <c r="E132" s="2">
        <v>3.7</v>
      </c>
      <c r="F132" s="2">
        <v>74.67</v>
      </c>
      <c r="G132" t="s">
        <v>175</v>
      </c>
      <c r="H132">
        <f ca="1">IF(74.67&lt;&gt;74.67,0,0)</f>
        <v>0</v>
      </c>
      <c r="I132" t="s">
        <v>14</v>
      </c>
      <c r="J132" t="s">
        <v>14</v>
      </c>
    </row>
    <row r="133" spans="1:10">
      <c r="A133" t="s">
        <v>203</v>
      </c>
      <c r="B133" t="s">
        <v>174</v>
      </c>
      <c r="C133" t="s">
        <v>100</v>
      </c>
      <c r="D133" s="1">
        <v>20.14</v>
      </c>
      <c r="E133" s="2">
        <v>5.15</v>
      </c>
      <c r="F133" s="2">
        <v>103.72</v>
      </c>
      <c r="G133" t="s">
        <v>175</v>
      </c>
      <c r="H133">
        <f ca="1">IF(103.72&lt;&gt;103.72,0,0)</f>
        <v>0</v>
      </c>
      <c r="I133" t="s">
        <v>14</v>
      </c>
      <c r="J133" t="s">
        <v>14</v>
      </c>
    </row>
    <row r="134" spans="1:10">
      <c r="A134" t="s">
        <v>204</v>
      </c>
      <c r="B134" t="s">
        <v>174</v>
      </c>
      <c r="C134" t="s">
        <v>120</v>
      </c>
      <c r="D134" s="1">
        <v>20.16</v>
      </c>
      <c r="E134" s="2">
        <v>4.2</v>
      </c>
      <c r="F134" s="2">
        <v>84.67</v>
      </c>
      <c r="G134" t="s">
        <v>175</v>
      </c>
      <c r="H134">
        <f ca="1">IF(84.67&lt;&gt;84.67,0,0)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174</v>
      </c>
      <c r="C135" t="s">
        <v>166</v>
      </c>
      <c r="D135" s="1">
        <v>20.16</v>
      </c>
      <c r="E135" s="2">
        <v>5.15</v>
      </c>
      <c r="F135" s="2">
        <v>103.82</v>
      </c>
      <c r="G135" t="s">
        <v>175</v>
      </c>
      <c r="H135">
        <f ca="1">IF(103.82&lt;&gt;103.82,0,0)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174</v>
      </c>
      <c r="C136" t="s">
        <v>88</v>
      </c>
      <c r="D136" s="1">
        <v>20.15</v>
      </c>
      <c r="E136" s="2">
        <v>4.2</v>
      </c>
      <c r="F136" s="2">
        <v>84.63</v>
      </c>
      <c r="G136" t="s">
        <v>175</v>
      </c>
      <c r="H136">
        <f ca="1">IF(84.63&lt;&gt;84.63,0,0)</f>
        <v>0</v>
      </c>
      <c r="I136" t="s">
        <v>14</v>
      </c>
      <c r="J136" t="s">
        <v>14</v>
      </c>
    </row>
    <row r="137" spans="1:10">
      <c r="A137" t="s">
        <v>207</v>
      </c>
      <c r="B137" t="s">
        <v>174</v>
      </c>
      <c r="C137" t="s">
        <v>91</v>
      </c>
      <c r="D137" s="1">
        <v>20.1</v>
      </c>
      <c r="E137" s="2">
        <v>5.15</v>
      </c>
      <c r="F137" s="2">
        <v>103.52</v>
      </c>
      <c r="G137" t="s">
        <v>175</v>
      </c>
      <c r="H137">
        <f ca="1">IF(103.52&lt;&gt;103.52,0,0)</f>
        <v>0</v>
      </c>
      <c r="I137" t="s">
        <v>14</v>
      </c>
      <c r="J137" t="s">
        <v>14</v>
      </c>
    </row>
    <row r="138" spans="1:10">
      <c r="A138" t="s">
        <v>208</v>
      </c>
      <c r="B138" t="s">
        <v>174</v>
      </c>
      <c r="C138" t="s">
        <v>86</v>
      </c>
      <c r="D138" s="1">
        <v>20.12</v>
      </c>
      <c r="E138" s="2">
        <v>5.15</v>
      </c>
      <c r="F138" s="2">
        <v>103.62</v>
      </c>
      <c r="G138" t="s">
        <v>175</v>
      </c>
      <c r="H138">
        <f ca="1">IF(103.62&lt;&gt;103.62,0,0)</f>
        <v>0</v>
      </c>
      <c r="I138" t="s">
        <v>14</v>
      </c>
      <c r="J138" t="s">
        <v>14</v>
      </c>
    </row>
    <row r="139" spans="1:10">
      <c r="A139" t="s">
        <v>209</v>
      </c>
      <c r="B139" t="s">
        <v>174</v>
      </c>
      <c r="C139" t="s">
        <v>88</v>
      </c>
      <c r="D139" s="1">
        <v>20.12</v>
      </c>
      <c r="E139" s="2">
        <v>4.2</v>
      </c>
      <c r="F139" s="2">
        <v>84.5</v>
      </c>
      <c r="G139" t="s">
        <v>175</v>
      </c>
      <c r="H139">
        <f ca="1">IF(84.5&lt;&gt;84.5,0,0)</f>
        <v>0</v>
      </c>
      <c r="I139" t="s">
        <v>14</v>
      </c>
      <c r="J139" t="s">
        <v>14</v>
      </c>
    </row>
    <row r="140" spans="1:10">
      <c r="A140" t="s">
        <v>210</v>
      </c>
      <c r="B140" t="s">
        <v>174</v>
      </c>
      <c r="C140" t="s">
        <v>91</v>
      </c>
      <c r="D140" s="1">
        <v>20.15</v>
      </c>
      <c r="E140" s="2">
        <v>5.15</v>
      </c>
      <c r="F140" s="2">
        <v>103.77</v>
      </c>
      <c r="G140" t="s">
        <v>175</v>
      </c>
      <c r="H140">
        <f ca="1">IF(103.77&lt;&gt;103.77,0,0)</f>
        <v>0</v>
      </c>
      <c r="I140" t="s">
        <v>14</v>
      </c>
      <c r="J140" t="s">
        <v>14</v>
      </c>
    </row>
    <row r="141" spans="1:10">
      <c r="A141" t="s">
        <v>211</v>
      </c>
      <c r="B141" t="s">
        <v>174</v>
      </c>
      <c r="C141" t="s">
        <v>212</v>
      </c>
      <c r="D141" s="1">
        <v>20.12</v>
      </c>
      <c r="E141" s="2">
        <v>4.2</v>
      </c>
      <c r="F141" s="2">
        <v>84.5</v>
      </c>
      <c r="G141" t="s">
        <v>175</v>
      </c>
      <c r="H141">
        <f ca="1">IF(84.5&lt;&gt;84.5,0,0)</f>
        <v>0</v>
      </c>
      <c r="I141" t="s">
        <v>14</v>
      </c>
      <c r="J141" t="s">
        <v>14</v>
      </c>
    </row>
    <row r="142" spans="1:10">
      <c r="A142" t="s">
        <v>213</v>
      </c>
      <c r="B142" t="s">
        <v>174</v>
      </c>
      <c r="C142" t="s">
        <v>191</v>
      </c>
      <c r="D142" s="1">
        <v>20.11</v>
      </c>
      <c r="E142" s="2">
        <v>5.45</v>
      </c>
      <c r="F142" s="2">
        <v>109.6</v>
      </c>
      <c r="G142" t="s">
        <v>175</v>
      </c>
      <c r="H142">
        <f ca="1">IF(109.6&lt;&gt;109.6,0,0)</f>
        <v>0</v>
      </c>
      <c r="I142" t="s">
        <v>14</v>
      </c>
      <c r="J142" t="s">
        <v>14</v>
      </c>
    </row>
    <row r="143" spans="1:10">
      <c r="A143" t="s">
        <v>214</v>
      </c>
      <c r="B143" t="s">
        <v>174</v>
      </c>
      <c r="C143" t="s">
        <v>88</v>
      </c>
      <c r="D143" s="1">
        <v>20.13</v>
      </c>
      <c r="E143" s="2">
        <v>4.2</v>
      </c>
      <c r="F143" s="2">
        <v>84.55</v>
      </c>
      <c r="G143" t="s">
        <v>175</v>
      </c>
      <c r="H143">
        <f ca="1">IF(84.55&lt;&gt;84.55,0,0)</f>
        <v>0</v>
      </c>
      <c r="I143" t="s">
        <v>14</v>
      </c>
      <c r="J143" t="s">
        <v>14</v>
      </c>
    </row>
    <row r="144" spans="1:10">
      <c r="A144" t="s">
        <v>215</v>
      </c>
      <c r="B144" t="s">
        <v>174</v>
      </c>
      <c r="C144" t="s">
        <v>212</v>
      </c>
      <c r="D144" s="1">
        <v>20.13</v>
      </c>
      <c r="E144" s="2">
        <v>4.2</v>
      </c>
      <c r="F144" s="2">
        <v>84.55</v>
      </c>
      <c r="G144" t="s">
        <v>175</v>
      </c>
      <c r="H144">
        <f ca="1">IF(84.55&lt;&gt;84.55,0,0)</f>
        <v>0</v>
      </c>
      <c r="I144" t="s">
        <v>14</v>
      </c>
      <c r="J144" t="s">
        <v>14</v>
      </c>
    </row>
    <row r="145" spans="1:10">
      <c r="A145" t="s">
        <v>216</v>
      </c>
      <c r="B145" t="s">
        <v>174</v>
      </c>
      <c r="C145" t="s">
        <v>100</v>
      </c>
      <c r="D145" s="1">
        <v>20.15</v>
      </c>
      <c r="E145" s="2">
        <v>5.15</v>
      </c>
      <c r="F145" s="2">
        <v>103.77</v>
      </c>
      <c r="G145" t="s">
        <v>175</v>
      </c>
      <c r="H145">
        <f ca="1">IF(103.77&lt;&gt;103.77,0,0)</f>
        <v>0</v>
      </c>
      <c r="I145" t="s">
        <v>14</v>
      </c>
      <c r="J145" t="s">
        <v>14</v>
      </c>
    </row>
    <row r="146" spans="1:10">
      <c r="A146" t="s">
        <v>217</v>
      </c>
      <c r="B146" t="s">
        <v>174</v>
      </c>
      <c r="C146" t="s">
        <v>191</v>
      </c>
      <c r="D146" s="1">
        <v>20.1</v>
      </c>
      <c r="E146" s="2">
        <v>5.45</v>
      </c>
      <c r="F146" s="2">
        <v>109.55</v>
      </c>
      <c r="G146" t="s">
        <v>175</v>
      </c>
      <c r="H146">
        <f ca="1">IF(109.55&lt;&gt;109.55,0,0)</f>
        <v>0</v>
      </c>
      <c r="I146" t="s">
        <v>14</v>
      </c>
      <c r="J146" t="s">
        <v>14</v>
      </c>
    </row>
    <row r="147" spans="1:10">
      <c r="A147" t="s">
        <v>218</v>
      </c>
      <c r="B147" t="s">
        <v>174</v>
      </c>
      <c r="C147" t="s">
        <v>100</v>
      </c>
      <c r="D147" s="1">
        <v>20.14</v>
      </c>
      <c r="E147" s="2">
        <v>5.15</v>
      </c>
      <c r="F147" s="2">
        <v>103.72</v>
      </c>
      <c r="G147" t="s">
        <v>175</v>
      </c>
      <c r="H147">
        <f ca="1">IF(103.72&lt;&gt;103.72,0,0)</f>
        <v>0</v>
      </c>
      <c r="I147" t="s">
        <v>14</v>
      </c>
      <c r="J147" t="s">
        <v>14</v>
      </c>
    </row>
    <row r="148" spans="1:10">
      <c r="A148" t="s">
        <v>219</v>
      </c>
      <c r="B148" t="s">
        <v>220</v>
      </c>
      <c r="C148" t="s">
        <v>221</v>
      </c>
      <c r="D148" s="1">
        <v>17.07</v>
      </c>
      <c r="E148" s="2">
        <v>6.2</v>
      </c>
      <c r="F148" s="2">
        <v>105.83</v>
      </c>
      <c r="G148" t="s">
        <v>222</v>
      </c>
      <c r="H148">
        <f ca="1">IF(105.83&lt;&gt;105.83,0,0)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220</v>
      </c>
      <c r="C149" t="s">
        <v>224</v>
      </c>
      <c r="D149" s="1">
        <v>17.05</v>
      </c>
      <c r="E149" s="2">
        <v>3.9</v>
      </c>
      <c r="F149" s="2">
        <v>66.5</v>
      </c>
      <c r="G149" t="s">
        <v>222</v>
      </c>
      <c r="H149">
        <f ca="1">IF(66.5&lt;&gt;66.5,0,0)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220</v>
      </c>
      <c r="C150" t="s">
        <v>226</v>
      </c>
      <c r="D150" s="1">
        <v>17.04</v>
      </c>
      <c r="E150" s="2">
        <v>5.7</v>
      </c>
      <c r="F150" s="2">
        <v>97.13</v>
      </c>
      <c r="G150" t="s">
        <v>222</v>
      </c>
      <c r="H150">
        <f ca="1">IF(97.13&lt;&gt;97.13,0,0)</f>
        <v>0</v>
      </c>
      <c r="I150" t="s">
        <v>14</v>
      </c>
      <c r="J150" t="s">
        <v>14</v>
      </c>
    </row>
    <row r="151" spans="1:10">
      <c r="A151" t="s">
        <v>227</v>
      </c>
      <c r="B151" t="s">
        <v>220</v>
      </c>
      <c r="C151" t="s">
        <v>228</v>
      </c>
      <c r="D151" s="1">
        <v>17.02</v>
      </c>
      <c r="E151" s="2">
        <v>4.95</v>
      </c>
      <c r="F151" s="2">
        <v>84.25</v>
      </c>
      <c r="G151" t="s">
        <v>222</v>
      </c>
      <c r="H151">
        <f ca="1">IF(84.25&lt;&gt;84.25,0,0)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220</v>
      </c>
      <c r="C152" t="s">
        <v>230</v>
      </c>
      <c r="D152" s="1">
        <v>17.03</v>
      </c>
      <c r="E152" s="2">
        <v>5.45</v>
      </c>
      <c r="F152" s="2">
        <v>92.81</v>
      </c>
      <c r="G152" t="s">
        <v>222</v>
      </c>
      <c r="H152">
        <f ca="1">IF(92.81&lt;&gt;92.81,0,0)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220</v>
      </c>
      <c r="C153" t="s">
        <v>232</v>
      </c>
      <c r="D153" s="1">
        <v>17.04</v>
      </c>
      <c r="E153" s="2">
        <v>6.2</v>
      </c>
      <c r="F153" s="2">
        <v>105.65</v>
      </c>
      <c r="G153" t="s">
        <v>222</v>
      </c>
      <c r="H153">
        <f ca="1">IF(105.65&lt;&gt;105.65,0,0)</f>
        <v>0</v>
      </c>
      <c r="I153" t="s">
        <v>14</v>
      </c>
      <c r="J153" t="s">
        <v>14</v>
      </c>
    </row>
    <row r="154" spans="1:10">
      <c r="A154" t="s">
        <v>233</v>
      </c>
      <c r="B154" t="s">
        <v>220</v>
      </c>
      <c r="C154" t="s">
        <v>226</v>
      </c>
      <c r="D154" s="1">
        <v>17.05</v>
      </c>
      <c r="E154" s="2">
        <v>5.7</v>
      </c>
      <c r="F154" s="2">
        <v>97.19</v>
      </c>
      <c r="G154" t="s">
        <v>222</v>
      </c>
      <c r="H154">
        <f ca="1">IF(97.19&lt;&gt;97.18,0.009999999999990905,0)</f>
        <v>0</v>
      </c>
      <c r="I154" t="s">
        <v>14</v>
      </c>
      <c r="J154" t="s">
        <v>14</v>
      </c>
    </row>
    <row r="155" spans="1:10">
      <c r="A155" t="s">
        <v>234</v>
      </c>
      <c r="B155" t="s">
        <v>220</v>
      </c>
      <c r="C155" t="s">
        <v>230</v>
      </c>
      <c r="D155" s="1">
        <v>17.06</v>
      </c>
      <c r="E155" s="2">
        <v>5.45</v>
      </c>
      <c r="F155" s="2">
        <v>92.98</v>
      </c>
      <c r="G155" t="s">
        <v>222</v>
      </c>
      <c r="H155">
        <f ca="1">IF(92.98&lt;&gt;92.98,0,0)</f>
        <v>0</v>
      </c>
      <c r="I155" t="s">
        <v>14</v>
      </c>
      <c r="J155" t="s">
        <v>14</v>
      </c>
    </row>
    <row r="156" spans="1:10">
      <c r="A156" t="s">
        <v>235</v>
      </c>
      <c r="B156" t="s">
        <v>220</v>
      </c>
      <c r="C156" t="s">
        <v>230</v>
      </c>
      <c r="D156" s="1">
        <v>17.05</v>
      </c>
      <c r="E156" s="2">
        <v>5.45</v>
      </c>
      <c r="F156" s="2">
        <v>92.92</v>
      </c>
      <c r="G156" t="s">
        <v>222</v>
      </c>
      <c r="H156">
        <f ca="1">IF(92.92&lt;&gt;92.92,0,0)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220</v>
      </c>
      <c r="C157" t="s">
        <v>228</v>
      </c>
      <c r="D157" s="1">
        <v>17.04</v>
      </c>
      <c r="E157" s="2">
        <v>4.95</v>
      </c>
      <c r="F157" s="2">
        <v>84.35</v>
      </c>
      <c r="G157" t="s">
        <v>222</v>
      </c>
      <c r="H157">
        <f ca="1">IF(84.35&lt;&gt;84.35,0,0)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220</v>
      </c>
      <c r="C158" t="s">
        <v>238</v>
      </c>
      <c r="D158" s="1">
        <v>17.03</v>
      </c>
      <c r="E158" s="2">
        <v>5.15</v>
      </c>
      <c r="F158" s="2">
        <v>87.7</v>
      </c>
      <c r="G158" t="s">
        <v>222</v>
      </c>
      <c r="H158">
        <f ca="1">IF(87.7&lt;&gt;87.7,0,0)</f>
        <v>0</v>
      </c>
      <c r="I158" t="s">
        <v>14</v>
      </c>
      <c r="J158" t="s">
        <v>14</v>
      </c>
    </row>
    <row r="159" spans="1:10">
      <c r="A159" t="s">
        <v>239</v>
      </c>
      <c r="B159" t="s">
        <v>220</v>
      </c>
      <c r="C159" t="s">
        <v>224</v>
      </c>
      <c r="D159" s="1">
        <v>17.03</v>
      </c>
      <c r="E159" s="2">
        <v>3.9</v>
      </c>
      <c r="F159" s="2">
        <v>66.42</v>
      </c>
      <c r="G159" t="s">
        <v>222</v>
      </c>
      <c r="H159">
        <f ca="1">IF(66.42&lt;&gt;66.42,0,0)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220</v>
      </c>
      <c r="C160" t="s">
        <v>241</v>
      </c>
      <c r="D160" s="1">
        <v>17.05</v>
      </c>
      <c r="E160" s="2">
        <v>6.95</v>
      </c>
      <c r="F160" s="2">
        <v>118.5</v>
      </c>
      <c r="G160" t="s">
        <v>222</v>
      </c>
      <c r="H160">
        <f ca="1">IF(118.5&lt;&gt;118.5,0,0)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220</v>
      </c>
      <c r="C161" t="s">
        <v>243</v>
      </c>
      <c r="D161" s="1">
        <v>17.02</v>
      </c>
      <c r="E161" s="2">
        <v>4.4</v>
      </c>
      <c r="F161" s="2">
        <v>74.89</v>
      </c>
      <c r="G161" t="s">
        <v>222</v>
      </c>
      <c r="H161">
        <f ca="1">IF(74.89&lt;&gt;74.89,0,0)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220</v>
      </c>
      <c r="C162" t="s">
        <v>238</v>
      </c>
      <c r="D162" s="1">
        <v>17.04</v>
      </c>
      <c r="E162" s="2">
        <v>5.15</v>
      </c>
      <c r="F162" s="2">
        <v>87.76</v>
      </c>
      <c r="G162" t="s">
        <v>222</v>
      </c>
      <c r="H162">
        <f ca="1">IF(87.76&lt;&gt;87.76,0,0)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220</v>
      </c>
      <c r="C163" t="s">
        <v>246</v>
      </c>
      <c r="D163" s="1">
        <v>17.04</v>
      </c>
      <c r="E163" s="2">
        <v>5.15</v>
      </c>
      <c r="F163" s="2">
        <v>87.76</v>
      </c>
      <c r="G163" t="s">
        <v>222</v>
      </c>
      <c r="H163">
        <f ca="1">IF(87.76&lt;&gt;87.76,0,0)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220</v>
      </c>
      <c r="C164" t="s">
        <v>248</v>
      </c>
      <c r="D164" s="1">
        <v>17.02</v>
      </c>
      <c r="E164" s="2">
        <v>5.7</v>
      </c>
      <c r="F164" s="2">
        <v>97.01</v>
      </c>
      <c r="G164" t="s">
        <v>222</v>
      </c>
      <c r="H164">
        <f ca="1">IF(97.01&lt;&gt;97.01,0,0)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220</v>
      </c>
      <c r="C165" t="s">
        <v>221</v>
      </c>
      <c r="D165" s="1">
        <v>17.05</v>
      </c>
      <c r="E165" s="2">
        <v>6.2</v>
      </c>
      <c r="F165" s="2">
        <v>105.71</v>
      </c>
      <c r="G165" t="s">
        <v>222</v>
      </c>
      <c r="H165">
        <f ca="1">IF(105.71&lt;&gt;105.71,0,0)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220</v>
      </c>
      <c r="C166" t="s">
        <v>251</v>
      </c>
      <c r="D166" s="1">
        <v>17.03</v>
      </c>
      <c r="E166" s="2">
        <v>5.95</v>
      </c>
      <c r="F166" s="2">
        <v>101.33</v>
      </c>
      <c r="G166" t="s">
        <v>222</v>
      </c>
      <c r="H166">
        <f ca="1">IF(101.33&lt;&gt;101.33,0,0)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220</v>
      </c>
      <c r="C167" t="s">
        <v>232</v>
      </c>
      <c r="D167" s="1">
        <v>17.02</v>
      </c>
      <c r="E167" s="2">
        <v>6.2</v>
      </c>
      <c r="F167" s="2">
        <v>105.52</v>
      </c>
      <c r="G167" t="s">
        <v>222</v>
      </c>
      <c r="H167">
        <f ca="1">IF(105.52&lt;&gt;105.52,0,0)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220</v>
      </c>
      <c r="C168" t="s">
        <v>254</v>
      </c>
      <c r="D168" s="1">
        <v>17.03</v>
      </c>
      <c r="E168" s="2">
        <v>5.45</v>
      </c>
      <c r="F168" s="2">
        <v>92.81</v>
      </c>
      <c r="G168" t="s">
        <v>222</v>
      </c>
      <c r="H168">
        <f ca="1">IF(92.81&lt;&gt;92.81,0,0)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220</v>
      </c>
      <c r="C169" t="s">
        <v>241</v>
      </c>
      <c r="D169" s="1">
        <v>17.03</v>
      </c>
      <c r="E169" s="2">
        <v>6.95</v>
      </c>
      <c r="F169" s="2">
        <v>118.36</v>
      </c>
      <c r="G169" t="s">
        <v>222</v>
      </c>
      <c r="H169">
        <f ca="1">IF(118.36&lt;&gt;118.36,0,0)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220</v>
      </c>
      <c r="C170" t="s">
        <v>238</v>
      </c>
      <c r="D170" s="1">
        <v>17.05</v>
      </c>
      <c r="E170" s="2">
        <v>5.15</v>
      </c>
      <c r="F170" s="2">
        <v>87.81</v>
      </c>
      <c r="G170" t="s">
        <v>222</v>
      </c>
      <c r="H170">
        <f ca="1">IF(87.81&lt;&gt;87.81,0,0)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220</v>
      </c>
      <c r="C171" t="s">
        <v>258</v>
      </c>
      <c r="D171" s="1">
        <v>17.05</v>
      </c>
      <c r="E171" s="2">
        <v>6.9</v>
      </c>
      <c r="F171" s="2">
        <v>117.65</v>
      </c>
      <c r="G171" t="s">
        <v>222</v>
      </c>
      <c r="H171">
        <f ca="1">IF(117.65&lt;&gt;117.65,0,0)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220</v>
      </c>
      <c r="C172" t="s">
        <v>243</v>
      </c>
      <c r="D172" s="1">
        <v>17.04</v>
      </c>
      <c r="E172" s="2">
        <v>4.4</v>
      </c>
      <c r="F172" s="2">
        <v>74.98</v>
      </c>
      <c r="G172" t="s">
        <v>222</v>
      </c>
      <c r="H172">
        <f ca="1">IF(74.98&lt;&gt;74.98,0,0)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220</v>
      </c>
      <c r="C173" t="s">
        <v>261</v>
      </c>
      <c r="D173" s="1">
        <v>17.05</v>
      </c>
      <c r="E173" s="2">
        <v>10.75</v>
      </c>
      <c r="F173" s="2">
        <v>183.29</v>
      </c>
      <c r="G173" t="s">
        <v>222</v>
      </c>
      <c r="H173">
        <f ca="1">IF(183.29&lt;&gt;183.29,0,0)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220</v>
      </c>
      <c r="C174" t="s">
        <v>263</v>
      </c>
      <c r="D174" s="1">
        <v>17.02</v>
      </c>
      <c r="E174" s="2">
        <v>3.7</v>
      </c>
      <c r="F174" s="2">
        <v>62.97</v>
      </c>
      <c r="G174" t="s">
        <v>222</v>
      </c>
      <c r="H174">
        <f ca="1">IF(62.97&lt;&gt;62.97,0,0)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220</v>
      </c>
      <c r="C175" t="s">
        <v>232</v>
      </c>
      <c r="D175" s="1">
        <v>17.03</v>
      </c>
      <c r="E175" s="2">
        <v>6.2</v>
      </c>
      <c r="F175" s="2">
        <v>105.59</v>
      </c>
      <c r="G175" t="s">
        <v>222</v>
      </c>
      <c r="H175">
        <f ca="1">IF(105.59&lt;&gt;105.59,0,0)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220</v>
      </c>
      <c r="C176" t="s">
        <v>266</v>
      </c>
      <c r="D176" s="1">
        <v>17.04</v>
      </c>
      <c r="E176" s="2">
        <v>3.7</v>
      </c>
      <c r="F176" s="2">
        <v>63.05</v>
      </c>
      <c r="G176" t="s">
        <v>222</v>
      </c>
      <c r="H176">
        <f ca="1">IF(63.05&lt;&gt;63.05,0,0)</f>
        <v>0</v>
      </c>
      <c r="I176" t="s">
        <v>14</v>
      </c>
      <c r="J176" t="s">
        <v>14</v>
      </c>
    </row>
    <row r="177" spans="1:10">
      <c r="A177" t="s">
        <v>267</v>
      </c>
      <c r="B177" t="s">
        <v>220</v>
      </c>
      <c r="C177" t="s">
        <v>268</v>
      </c>
      <c r="D177" s="1">
        <v>17.01</v>
      </c>
      <c r="E177" s="2">
        <v>5.95</v>
      </c>
      <c r="F177" s="2">
        <v>101.21</v>
      </c>
      <c r="G177" t="s">
        <v>222</v>
      </c>
      <c r="H177">
        <f ca="1">IF(101.21&lt;&gt;101.21,0,0)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220</v>
      </c>
      <c r="C178" t="s">
        <v>238</v>
      </c>
      <c r="D178" s="1">
        <v>17.05</v>
      </c>
      <c r="E178" s="2">
        <v>5.15</v>
      </c>
      <c r="F178" s="2">
        <v>87.81</v>
      </c>
      <c r="G178" t="s">
        <v>222</v>
      </c>
      <c r="H178">
        <f ca="1">IF(87.81&lt;&gt;87.81,0,0)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220</v>
      </c>
      <c r="C179" t="s">
        <v>254</v>
      </c>
      <c r="D179" s="1">
        <v>17.02</v>
      </c>
      <c r="E179" s="2">
        <v>5.45</v>
      </c>
      <c r="F179" s="2">
        <v>92.76</v>
      </c>
      <c r="G179" t="s">
        <v>222</v>
      </c>
      <c r="H179">
        <f ca="1">IF(92.76&lt;&gt;92.76,0,0)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220</v>
      </c>
      <c r="C180" t="s">
        <v>272</v>
      </c>
      <c r="D180" s="1">
        <v>17.02</v>
      </c>
      <c r="E180" s="2">
        <v>10.75</v>
      </c>
      <c r="F180" s="2">
        <v>182.97</v>
      </c>
      <c r="G180" t="s">
        <v>222</v>
      </c>
      <c r="H180">
        <f ca="1">IF(182.97&lt;&gt;182.96,0.009999999999990905,0)</f>
        <v>0</v>
      </c>
      <c r="I180" t="s">
        <v>14</v>
      </c>
      <c r="J180" t="s">
        <v>14</v>
      </c>
    </row>
    <row r="181" spans="1:10">
      <c r="A181" t="s">
        <v>273</v>
      </c>
      <c r="B181" t="s">
        <v>274</v>
      </c>
      <c r="C181" t="s">
        <v>275</v>
      </c>
      <c r="D181" s="1">
        <v>19.33</v>
      </c>
      <c r="E181" s="2">
        <v>3.7</v>
      </c>
      <c r="F181" s="2">
        <v>71.52</v>
      </c>
      <c r="G181" t="s">
        <v>276</v>
      </c>
      <c r="H181">
        <f ca="1">IF(71.52&lt;&gt;71.52,0,0)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274</v>
      </c>
      <c r="C182" t="s">
        <v>278</v>
      </c>
      <c r="D182" s="1">
        <v>19.31</v>
      </c>
      <c r="E182" s="2">
        <v>6.4</v>
      </c>
      <c r="F182" s="2">
        <v>123.58</v>
      </c>
      <c r="G182" t="s">
        <v>276</v>
      </c>
      <c r="H182">
        <f ca="1">IF(123.58&lt;&gt;123.58,0,0)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274</v>
      </c>
      <c r="C183" t="s">
        <v>230</v>
      </c>
      <c r="D183" s="1">
        <v>19.31</v>
      </c>
      <c r="E183" s="2">
        <v>5.45</v>
      </c>
      <c r="F183" s="2">
        <v>105.24</v>
      </c>
      <c r="G183" t="s">
        <v>276</v>
      </c>
      <c r="H183">
        <f ca="1">IF(105.24&lt;&gt;105.24,0,0)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274</v>
      </c>
      <c r="C184" t="s">
        <v>281</v>
      </c>
      <c r="D184" s="1">
        <v>19.32</v>
      </c>
      <c r="E184" s="2">
        <v>9.2</v>
      </c>
      <c r="F184" s="2">
        <v>177.74</v>
      </c>
      <c r="G184" t="s">
        <v>276</v>
      </c>
      <c r="H184">
        <f ca="1">IF(177.74&lt;&gt;177.74,0,0)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274</v>
      </c>
      <c r="C185" t="s">
        <v>230</v>
      </c>
      <c r="D185" s="1">
        <v>19.29</v>
      </c>
      <c r="E185" s="2">
        <v>5.45</v>
      </c>
      <c r="F185" s="2">
        <v>105.13</v>
      </c>
      <c r="G185" t="s">
        <v>276</v>
      </c>
      <c r="H185">
        <f ca="1">IF(105.13&lt;&gt;105.13,0,0)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274</v>
      </c>
      <c r="C186" t="s">
        <v>284</v>
      </c>
      <c r="D186" s="1">
        <v>19.34</v>
      </c>
      <c r="E186" s="2">
        <v>5.95</v>
      </c>
      <c r="F186" s="2">
        <v>115.07</v>
      </c>
      <c r="G186" t="s">
        <v>276</v>
      </c>
      <c r="H186">
        <f ca="1">IF(115.07&lt;&gt;115.07,0,0)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274</v>
      </c>
      <c r="C187" t="s">
        <v>228</v>
      </c>
      <c r="D187" s="1">
        <v>19.43</v>
      </c>
      <c r="E187" s="2">
        <v>4.95</v>
      </c>
      <c r="F187" s="2">
        <v>96.18</v>
      </c>
      <c r="G187" t="s">
        <v>276</v>
      </c>
      <c r="H187">
        <f ca="1">IF(96.18&lt;&gt;96.18,0,0)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274</v>
      </c>
      <c r="C188" t="s">
        <v>287</v>
      </c>
      <c r="D188" s="1">
        <v>19.29</v>
      </c>
      <c r="E188" s="2">
        <v>7.45</v>
      </c>
      <c r="F188" s="2">
        <v>143.71</v>
      </c>
      <c r="G188" t="s">
        <v>276</v>
      </c>
      <c r="H188">
        <f ca="1">IF(143.71&lt;&gt;143.71,0,0)</f>
        <v>0</v>
      </c>
      <c r="I188" t="s">
        <v>14</v>
      </c>
      <c r="J188" t="s">
        <v>14</v>
      </c>
    </row>
    <row r="189" spans="1:10">
      <c r="A189" t="s">
        <v>288</v>
      </c>
      <c r="B189" t="s">
        <v>274</v>
      </c>
      <c r="C189" t="s">
        <v>224</v>
      </c>
      <c r="D189" s="1">
        <v>19.43</v>
      </c>
      <c r="E189" s="2">
        <v>3.9</v>
      </c>
      <c r="F189" s="2">
        <v>75.78</v>
      </c>
      <c r="G189" t="s">
        <v>276</v>
      </c>
      <c r="H189">
        <f ca="1">IF(75.78&lt;&gt;75.78,0,0)</f>
        <v>0</v>
      </c>
      <c r="I189" t="s">
        <v>14</v>
      </c>
      <c r="J189" t="s">
        <v>14</v>
      </c>
    </row>
    <row r="190" spans="1:10">
      <c r="A190" t="s">
        <v>289</v>
      </c>
      <c r="B190" t="s">
        <v>274</v>
      </c>
      <c r="C190" t="s">
        <v>281</v>
      </c>
      <c r="D190" s="1">
        <v>19.37</v>
      </c>
      <c r="E190" s="2">
        <v>9.2</v>
      </c>
      <c r="F190" s="2">
        <v>178.2</v>
      </c>
      <c r="G190" t="s">
        <v>276</v>
      </c>
      <c r="H190">
        <f ca="1">IF(178.2&lt;&gt;178.2,0,0)</f>
        <v>0</v>
      </c>
      <c r="I190" t="s">
        <v>14</v>
      </c>
      <c r="J190" t="s">
        <v>14</v>
      </c>
    </row>
    <row r="191" spans="1:10">
      <c r="A191" t="s">
        <v>290</v>
      </c>
      <c r="B191" t="s">
        <v>274</v>
      </c>
      <c r="C191" t="s">
        <v>221</v>
      </c>
      <c r="D191" s="1">
        <v>19.35</v>
      </c>
      <c r="E191" s="2">
        <v>6.2</v>
      </c>
      <c r="F191" s="2">
        <v>119.97</v>
      </c>
      <c r="G191" t="s">
        <v>276</v>
      </c>
      <c r="H191">
        <f ca="1">IF(119.97&lt;&gt;119.97,0,0)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274</v>
      </c>
      <c r="C192" t="s">
        <v>246</v>
      </c>
      <c r="D192" s="1">
        <v>19.35</v>
      </c>
      <c r="E192" s="2">
        <v>5.15</v>
      </c>
      <c r="F192" s="2">
        <v>99.65</v>
      </c>
      <c r="G192" t="s">
        <v>276</v>
      </c>
      <c r="H192">
        <f ca="1">IF(99.65&lt;&gt;99.65,0,0)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274</v>
      </c>
      <c r="C193" t="s">
        <v>224</v>
      </c>
      <c r="D193" s="1">
        <v>19.36</v>
      </c>
      <c r="E193" s="2">
        <v>3.9</v>
      </c>
      <c r="F193" s="2">
        <v>75.5</v>
      </c>
      <c r="G193" t="s">
        <v>276</v>
      </c>
      <c r="H193">
        <f ca="1">IF(75.5&lt;&gt;75.5,0,0)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274</v>
      </c>
      <c r="C194" t="s">
        <v>261</v>
      </c>
      <c r="D194" s="1">
        <v>19.45</v>
      </c>
      <c r="E194" s="2">
        <v>10.75</v>
      </c>
      <c r="F194" s="2">
        <v>209.09</v>
      </c>
      <c r="G194" t="s">
        <v>276</v>
      </c>
      <c r="H194">
        <f ca="1">IF(209.09&lt;&gt;209.09,0,0)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274</v>
      </c>
      <c r="C195" t="s">
        <v>295</v>
      </c>
      <c r="D195" s="1">
        <v>19.37</v>
      </c>
      <c r="E195" s="2">
        <v>6.95</v>
      </c>
      <c r="F195" s="2">
        <v>134.62</v>
      </c>
      <c r="G195" t="s">
        <v>276</v>
      </c>
      <c r="H195">
        <f ca="1">IF(134.62&lt;&gt;134.62,0,0)</f>
        <v>0</v>
      </c>
      <c r="I195" t="s">
        <v>14</v>
      </c>
      <c r="J195" t="s">
        <v>14</v>
      </c>
    </row>
    <row r="196" spans="1:10">
      <c r="A196" t="s">
        <v>296</v>
      </c>
      <c r="B196" t="s">
        <v>274</v>
      </c>
      <c r="C196" t="s">
        <v>297</v>
      </c>
      <c r="D196" s="1">
        <v>19.33</v>
      </c>
      <c r="E196" s="2">
        <v>6.95</v>
      </c>
      <c r="F196" s="2">
        <v>134.34</v>
      </c>
      <c r="G196" t="s">
        <v>276</v>
      </c>
      <c r="H196">
        <f ca="1">IF(134.34&lt;&gt;134.34,0,0)</f>
        <v>0</v>
      </c>
      <c r="I196" t="s">
        <v>14</v>
      </c>
      <c r="J196" t="s">
        <v>14</v>
      </c>
    </row>
    <row r="197" spans="1:10">
      <c r="A197" t="s">
        <v>298</v>
      </c>
      <c r="B197" t="s">
        <v>274</v>
      </c>
      <c r="C197" t="s">
        <v>299</v>
      </c>
      <c r="D197" s="1">
        <v>19.32</v>
      </c>
      <c r="E197" s="2">
        <v>5.95</v>
      </c>
      <c r="F197" s="2">
        <v>114.95</v>
      </c>
      <c r="G197" t="s">
        <v>276</v>
      </c>
      <c r="H197">
        <f ca="1">IF(114.95&lt;&gt;114.95,0,0)</f>
        <v>0</v>
      </c>
      <c r="I197" t="s">
        <v>14</v>
      </c>
      <c r="J197" t="s">
        <v>14</v>
      </c>
    </row>
    <row r="198" spans="1:10">
      <c r="A198" t="s">
        <v>300</v>
      </c>
      <c r="B198" t="s">
        <v>274</v>
      </c>
      <c r="C198" t="s">
        <v>272</v>
      </c>
      <c r="D198" s="1">
        <v>19.38</v>
      </c>
      <c r="E198" s="2">
        <v>10.75</v>
      </c>
      <c r="F198" s="2">
        <v>208.34</v>
      </c>
      <c r="G198" t="s">
        <v>276</v>
      </c>
      <c r="H198">
        <f ca="1">IF(208.34&lt;&gt;208.33,0.009999999999990905,0)</f>
        <v>0</v>
      </c>
      <c r="I198" t="s">
        <v>14</v>
      </c>
      <c r="J198" t="s">
        <v>14</v>
      </c>
    </row>
    <row r="199" spans="1:10">
      <c r="A199" t="s">
        <v>301</v>
      </c>
      <c r="B199" t="s">
        <v>274</v>
      </c>
      <c r="C199" t="s">
        <v>272</v>
      </c>
      <c r="D199" s="1">
        <v>19.35</v>
      </c>
      <c r="E199" s="2">
        <v>10.75</v>
      </c>
      <c r="F199" s="2">
        <v>208.01</v>
      </c>
      <c r="G199" t="s">
        <v>276</v>
      </c>
      <c r="H199">
        <f ca="1">IF(208.01&lt;&gt;208.01,0,0)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274</v>
      </c>
      <c r="C200" t="s">
        <v>266</v>
      </c>
      <c r="D200" s="1">
        <v>19.31</v>
      </c>
      <c r="E200" s="2">
        <v>3.7</v>
      </c>
      <c r="F200" s="2">
        <v>71.45</v>
      </c>
      <c r="G200" t="s">
        <v>276</v>
      </c>
      <c r="H200">
        <f ca="1">IF(71.45&lt;&gt;71.45,0,0)</f>
        <v>0</v>
      </c>
      <c r="I200" t="s">
        <v>14</v>
      </c>
      <c r="J200" t="s">
        <v>14</v>
      </c>
    </row>
    <row r="201" spans="1:10">
      <c r="A201" t="s">
        <v>303</v>
      </c>
      <c r="B201" t="s">
        <v>274</v>
      </c>
      <c r="C201" t="s">
        <v>248</v>
      </c>
      <c r="D201" s="1">
        <v>19.32</v>
      </c>
      <c r="E201" s="2">
        <v>5.7</v>
      </c>
      <c r="F201" s="2">
        <v>110.12</v>
      </c>
      <c r="G201" t="s">
        <v>276</v>
      </c>
      <c r="H201">
        <f ca="1">IF(110.12&lt;&gt;110.12,0,0)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274</v>
      </c>
      <c r="C202" t="s">
        <v>266</v>
      </c>
      <c r="D202" s="1">
        <v>19.28</v>
      </c>
      <c r="E202" s="2">
        <v>3.7</v>
      </c>
      <c r="F202" s="2">
        <v>71.34</v>
      </c>
      <c r="G202" t="s">
        <v>276</v>
      </c>
      <c r="H202">
        <f ca="1">IF(71.34&lt;&gt;71.34,0,0)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274</v>
      </c>
      <c r="C203" t="s">
        <v>281</v>
      </c>
      <c r="D203" s="1">
        <v>19.34</v>
      </c>
      <c r="E203" s="2">
        <v>9.2</v>
      </c>
      <c r="F203" s="2">
        <v>177.93</v>
      </c>
      <c r="G203" t="s">
        <v>276</v>
      </c>
      <c r="H203">
        <f ca="1">IF(177.93&lt;&gt;177.93,0,0)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274</v>
      </c>
      <c r="C204" t="s">
        <v>307</v>
      </c>
      <c r="D204" s="1">
        <v>19.25</v>
      </c>
      <c r="E204" s="2">
        <v>3.35</v>
      </c>
      <c r="F204" s="2">
        <v>64.49</v>
      </c>
      <c r="G204" t="s">
        <v>276</v>
      </c>
      <c r="H204">
        <f ca="1">IF(64.49&lt;&gt;64.49,0,0)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274</v>
      </c>
      <c r="C205" t="s">
        <v>224</v>
      </c>
      <c r="D205" s="1">
        <v>19.34</v>
      </c>
      <c r="E205" s="2">
        <v>3.9</v>
      </c>
      <c r="F205" s="2">
        <v>75.43</v>
      </c>
      <c r="G205" t="s">
        <v>276</v>
      </c>
      <c r="H205">
        <f ca="1">IF(75.43&lt;&gt;75.43,0,0)</f>
        <v>0</v>
      </c>
      <c r="I205" t="s">
        <v>14</v>
      </c>
      <c r="J205" t="s">
        <v>14</v>
      </c>
    </row>
    <row r="206" spans="1:10">
      <c r="A206" t="s">
        <v>309</v>
      </c>
      <c r="B206" t="s">
        <v>310</v>
      </c>
      <c r="C206" t="s">
        <v>221</v>
      </c>
      <c r="D206" s="1">
        <v>20.8</v>
      </c>
      <c r="E206" s="2">
        <v>6.2</v>
      </c>
      <c r="F206" s="2">
        <v>128.96</v>
      </c>
      <c r="G206" t="s">
        <v>311</v>
      </c>
      <c r="H206">
        <f ca="1">IF(128.96&lt;&gt;128.96,0,0)</f>
        <v>0</v>
      </c>
      <c r="I206" t="s">
        <v>14</v>
      </c>
      <c r="J206" t="s">
        <v>14</v>
      </c>
    </row>
    <row r="207" spans="1:10">
      <c r="A207" t="s">
        <v>312</v>
      </c>
      <c r="B207" t="s">
        <v>310</v>
      </c>
      <c r="C207" t="s">
        <v>313</v>
      </c>
      <c r="D207" s="1">
        <v>20.71</v>
      </c>
      <c r="E207" s="2">
        <v>4.2</v>
      </c>
      <c r="F207" s="2">
        <v>86.98</v>
      </c>
      <c r="G207" t="s">
        <v>311</v>
      </c>
      <c r="H207">
        <f ca="1">IF(86.98&lt;&gt;86.98,0,0)</f>
        <v>0</v>
      </c>
      <c r="I207" t="s">
        <v>14</v>
      </c>
      <c r="J207" t="s">
        <v>14</v>
      </c>
    </row>
    <row r="208" spans="1:10">
      <c r="A208" t="s">
        <v>314</v>
      </c>
      <c r="B208" t="s">
        <v>310</v>
      </c>
      <c r="C208" t="s">
        <v>254</v>
      </c>
      <c r="D208" s="1">
        <v>20.77</v>
      </c>
      <c r="E208" s="2">
        <v>5.45</v>
      </c>
      <c r="F208" s="2">
        <v>113.2</v>
      </c>
      <c r="G208" t="s">
        <v>311</v>
      </c>
      <c r="H208">
        <f ca="1">IF(113.2&lt;&gt;113.2,0,0)</f>
        <v>0</v>
      </c>
      <c r="I208" t="s">
        <v>14</v>
      </c>
      <c r="J208" t="s">
        <v>14</v>
      </c>
    </row>
    <row r="209" spans="1:10">
      <c r="A209" t="s">
        <v>315</v>
      </c>
      <c r="B209" t="s">
        <v>310</v>
      </c>
      <c r="C209" t="s">
        <v>278</v>
      </c>
      <c r="D209" s="1">
        <v>20.78</v>
      </c>
      <c r="E209" s="2">
        <v>6.4</v>
      </c>
      <c r="F209" s="2">
        <v>132.99</v>
      </c>
      <c r="G209" t="s">
        <v>311</v>
      </c>
      <c r="H209">
        <f ca="1">IF(132.99&lt;&gt;132.99,0,0)</f>
        <v>0</v>
      </c>
      <c r="I209" t="s">
        <v>14</v>
      </c>
      <c r="J209" t="s">
        <v>14</v>
      </c>
    </row>
    <row r="210" spans="1:10">
      <c r="A210" t="s">
        <v>316</v>
      </c>
      <c r="B210" t="s">
        <v>310</v>
      </c>
      <c r="C210" t="s">
        <v>317</v>
      </c>
      <c r="D210" s="1">
        <v>20.76</v>
      </c>
      <c r="E210" s="2">
        <v>5.7</v>
      </c>
      <c r="F210" s="2">
        <v>118.33</v>
      </c>
      <c r="G210" t="s">
        <v>311</v>
      </c>
      <c r="H210">
        <f ca="1">IF(118.33&lt;&gt;118.33,0,0)</f>
        <v>0</v>
      </c>
      <c r="I210" t="s">
        <v>14</v>
      </c>
      <c r="J210" t="s">
        <v>14</v>
      </c>
    </row>
    <row r="211" spans="1:10">
      <c r="A211" t="s">
        <v>318</v>
      </c>
      <c r="B211" t="s">
        <v>310</v>
      </c>
      <c r="C211" t="s">
        <v>319</v>
      </c>
      <c r="D211" s="1">
        <v>20.79</v>
      </c>
      <c r="E211" s="2">
        <v>6.95</v>
      </c>
      <c r="F211" s="2">
        <v>144.49</v>
      </c>
      <c r="G211" t="s">
        <v>311</v>
      </c>
      <c r="H211">
        <f ca="1">IF(144.49&lt;&gt;144.49,0,0)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310</v>
      </c>
      <c r="C212" t="s">
        <v>251</v>
      </c>
      <c r="D212" s="1">
        <v>20.82</v>
      </c>
      <c r="E212" s="2">
        <v>5.95</v>
      </c>
      <c r="F212" s="2">
        <v>123.88</v>
      </c>
      <c r="G212" t="s">
        <v>311</v>
      </c>
      <c r="H212">
        <f ca="1">IF(123.88&lt;&gt;123.88,0,0)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310</v>
      </c>
      <c r="C213" t="s">
        <v>228</v>
      </c>
      <c r="D213" s="1">
        <v>20.81</v>
      </c>
      <c r="E213" s="2">
        <v>4.95</v>
      </c>
      <c r="F213" s="2">
        <v>103.01</v>
      </c>
      <c r="G213" t="s">
        <v>311</v>
      </c>
      <c r="H213">
        <f ca="1">IF(103.01&lt;&gt;103.01,0,0)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310</v>
      </c>
      <c r="C214" t="s">
        <v>281</v>
      </c>
      <c r="D214" s="1">
        <v>20.88</v>
      </c>
      <c r="E214" s="2">
        <v>9.2</v>
      </c>
      <c r="F214" s="2">
        <v>192.1</v>
      </c>
      <c r="G214" t="s">
        <v>311</v>
      </c>
      <c r="H214">
        <f ca="1">IF(192.1&lt;&gt;192.1,0,0)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310</v>
      </c>
      <c r="C215" t="s">
        <v>224</v>
      </c>
      <c r="D215" s="1">
        <v>20.85</v>
      </c>
      <c r="E215" s="2">
        <v>3.9</v>
      </c>
      <c r="F215" s="2">
        <v>81.32</v>
      </c>
      <c r="G215" t="s">
        <v>311</v>
      </c>
      <c r="H215">
        <f ca="1">IF(81.32&lt;&gt;81.32,0,0)</f>
        <v>0</v>
      </c>
      <c r="I215" t="s">
        <v>14</v>
      </c>
      <c r="J215" t="s">
        <v>14</v>
      </c>
    </row>
    <row r="216" spans="1:10">
      <c r="A216" t="s">
        <v>324</v>
      </c>
      <c r="B216" t="s">
        <v>310</v>
      </c>
      <c r="C216" t="s">
        <v>284</v>
      </c>
      <c r="D216" s="1">
        <v>20.84</v>
      </c>
      <c r="E216" s="2">
        <v>5.95</v>
      </c>
      <c r="F216" s="2">
        <v>124</v>
      </c>
      <c r="G216" t="s">
        <v>311</v>
      </c>
      <c r="H216">
        <f ca="1">IF(124&lt;&gt;124,0,0)</f>
        <v>0</v>
      </c>
      <c r="I216" t="s">
        <v>14</v>
      </c>
      <c r="J216" t="s">
        <v>14</v>
      </c>
    </row>
    <row r="217" spans="1:10">
      <c r="A217" t="s">
        <v>325</v>
      </c>
      <c r="B217" t="s">
        <v>310</v>
      </c>
      <c r="C217" t="s">
        <v>241</v>
      </c>
      <c r="D217" s="1">
        <v>20.83</v>
      </c>
      <c r="E217" s="2">
        <v>6.95</v>
      </c>
      <c r="F217" s="2">
        <v>144.77</v>
      </c>
      <c r="G217" t="s">
        <v>311</v>
      </c>
      <c r="H217">
        <f ca="1">IF(144.77&lt;&gt;144.77,0,0)</f>
        <v>0</v>
      </c>
      <c r="I217" t="s">
        <v>14</v>
      </c>
      <c r="J217" t="s">
        <v>14</v>
      </c>
    </row>
    <row r="218" spans="1:10">
      <c r="A218" t="s">
        <v>326</v>
      </c>
      <c r="B218" t="s">
        <v>310</v>
      </c>
      <c r="C218" t="s">
        <v>327</v>
      </c>
      <c r="D218" s="1">
        <v>20.79</v>
      </c>
      <c r="E218" s="2">
        <v>5.15</v>
      </c>
      <c r="F218" s="2">
        <v>107.07</v>
      </c>
      <c r="G218" t="s">
        <v>311</v>
      </c>
      <c r="H218">
        <f ca="1">IF(107.07&lt;&gt;107.07,0,0)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310</v>
      </c>
      <c r="C219" t="s">
        <v>221</v>
      </c>
      <c r="D219" s="1">
        <v>20.84</v>
      </c>
      <c r="E219" s="2">
        <v>6.2</v>
      </c>
      <c r="F219" s="2">
        <v>129.21</v>
      </c>
      <c r="G219" t="s">
        <v>311</v>
      </c>
      <c r="H219">
        <f ca="1">IF(129.21&lt;&gt;129.21,0,0)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310</v>
      </c>
      <c r="C220" t="s">
        <v>246</v>
      </c>
      <c r="D220" s="1">
        <v>20.87</v>
      </c>
      <c r="E220" s="2">
        <v>5.15</v>
      </c>
      <c r="F220" s="2">
        <v>107.48</v>
      </c>
      <c r="G220" t="s">
        <v>311</v>
      </c>
      <c r="H220">
        <f ca="1">IF(107.48&lt;&gt;107.48,0,0)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310</v>
      </c>
      <c r="C221" t="s">
        <v>224</v>
      </c>
      <c r="D221" s="1">
        <v>20.8</v>
      </c>
      <c r="E221" s="2">
        <v>3.9</v>
      </c>
      <c r="F221" s="2">
        <v>81.12</v>
      </c>
      <c r="G221" t="s">
        <v>311</v>
      </c>
      <c r="H221">
        <f ca="1">IF(81.12&lt;&gt;81.12,0,0)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310</v>
      </c>
      <c r="C222" t="s">
        <v>238</v>
      </c>
      <c r="D222" s="1">
        <v>20.83</v>
      </c>
      <c r="E222" s="2">
        <v>5.15</v>
      </c>
      <c r="F222" s="2">
        <v>107.27</v>
      </c>
      <c r="G222" t="s">
        <v>311</v>
      </c>
      <c r="H222">
        <f ca="1">IF(107.27&lt;&gt;107.27,0,0)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310</v>
      </c>
      <c r="C223" t="s">
        <v>333</v>
      </c>
      <c r="D223" s="1">
        <v>20.83</v>
      </c>
      <c r="E223" s="2">
        <v>5.95</v>
      </c>
      <c r="F223" s="2">
        <v>123.94</v>
      </c>
      <c r="G223" t="s">
        <v>311</v>
      </c>
      <c r="H223">
        <f ca="1">IF(123.94&lt;&gt;123.94,0,0)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310</v>
      </c>
      <c r="C224" t="s">
        <v>238</v>
      </c>
      <c r="D224" s="1">
        <v>20.83</v>
      </c>
      <c r="E224" s="2">
        <v>5.15</v>
      </c>
      <c r="F224" s="2">
        <v>107.27</v>
      </c>
      <c r="G224" t="s">
        <v>311</v>
      </c>
      <c r="H224">
        <f ca="1">IF(107.27&lt;&gt;107.27,0,0)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310</v>
      </c>
      <c r="C225" t="s">
        <v>299</v>
      </c>
      <c r="D225" s="1">
        <v>20.82</v>
      </c>
      <c r="E225" s="2">
        <v>5.95</v>
      </c>
      <c r="F225" s="2">
        <v>123.88</v>
      </c>
      <c r="G225" t="s">
        <v>311</v>
      </c>
      <c r="H225">
        <f ca="1">IF(123.88&lt;&gt;123.88,0,0)</f>
        <v>0</v>
      </c>
      <c r="I225" t="s">
        <v>14</v>
      </c>
      <c r="J225" t="s">
        <v>14</v>
      </c>
    </row>
    <row r="226" spans="1:10">
      <c r="A226" t="s">
        <v>336</v>
      </c>
      <c r="B226" t="s">
        <v>310</v>
      </c>
      <c r="C226" t="s">
        <v>238</v>
      </c>
      <c r="D226" s="1">
        <v>20.83</v>
      </c>
      <c r="E226" s="2">
        <v>5.15</v>
      </c>
      <c r="F226" s="2">
        <v>107.27</v>
      </c>
      <c r="G226" t="s">
        <v>311</v>
      </c>
      <c r="H226">
        <f ca="1">IF(107.27&lt;&gt;107.27,0,0)</f>
        <v>0</v>
      </c>
      <c r="I226" t="s">
        <v>14</v>
      </c>
      <c r="J226" t="s">
        <v>14</v>
      </c>
    </row>
    <row r="227" spans="1:10">
      <c r="A227" t="s">
        <v>337</v>
      </c>
      <c r="B227" t="s">
        <v>310</v>
      </c>
      <c r="C227" t="s">
        <v>241</v>
      </c>
      <c r="D227" s="1">
        <v>20.83</v>
      </c>
      <c r="E227" s="2">
        <v>6.95</v>
      </c>
      <c r="F227" s="2">
        <v>144.77</v>
      </c>
      <c r="G227" t="s">
        <v>311</v>
      </c>
      <c r="H227">
        <f ca="1">IF(144.77&lt;&gt;144.77,0,0)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310</v>
      </c>
      <c r="C228" t="s">
        <v>313</v>
      </c>
      <c r="D228" s="1">
        <v>20.81</v>
      </c>
      <c r="E228" s="2">
        <v>4.2</v>
      </c>
      <c r="F228" s="2">
        <v>87.4</v>
      </c>
      <c r="G228" t="s">
        <v>311</v>
      </c>
      <c r="H228">
        <f ca="1">IF(87.4&lt;&gt;87.4,0,0)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310</v>
      </c>
      <c r="C229" t="s">
        <v>272</v>
      </c>
      <c r="D229" s="1">
        <v>20.84</v>
      </c>
      <c r="E229" s="2">
        <v>10.75</v>
      </c>
      <c r="F229" s="2">
        <v>224.03</v>
      </c>
      <c r="G229" t="s">
        <v>311</v>
      </c>
      <c r="H229">
        <f ca="1">IF(224.03&lt;&gt;224.03,0,0)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310</v>
      </c>
      <c r="C230" t="s">
        <v>281</v>
      </c>
      <c r="D230" s="1">
        <v>20.81</v>
      </c>
      <c r="E230" s="2">
        <v>9.2</v>
      </c>
      <c r="F230" s="2">
        <v>191.45</v>
      </c>
      <c r="G230" t="s">
        <v>311</v>
      </c>
      <c r="H230">
        <f ca="1">IF(191.45&lt;&gt;191.45,0,0)</f>
        <v>0</v>
      </c>
      <c r="I230" t="s">
        <v>14</v>
      </c>
      <c r="J230" t="s">
        <v>14</v>
      </c>
    </row>
    <row r="231" spans="1:10">
      <c r="A231" t="s">
        <v>341</v>
      </c>
      <c r="B231" t="s">
        <v>310</v>
      </c>
      <c r="C231" t="s">
        <v>342</v>
      </c>
      <c r="D231" s="1">
        <v>20.82</v>
      </c>
      <c r="E231" s="2">
        <v>5.7</v>
      </c>
      <c r="F231" s="2">
        <v>118.67</v>
      </c>
      <c r="G231" t="s">
        <v>311</v>
      </c>
      <c r="H231">
        <f ca="1">IF(118.67&lt;&gt;118.67,0,0)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310</v>
      </c>
      <c r="C232" t="s">
        <v>224</v>
      </c>
      <c r="D232" s="1">
        <v>20.83</v>
      </c>
      <c r="E232" s="2">
        <v>3.9</v>
      </c>
      <c r="F232" s="2">
        <v>81.24</v>
      </c>
      <c r="G232" t="s">
        <v>311</v>
      </c>
      <c r="H232">
        <f ca="1">IF(81.24&lt;&gt;81.24,0,0)</f>
        <v>0</v>
      </c>
      <c r="I232" t="s">
        <v>14</v>
      </c>
      <c r="J232" t="s">
        <v>14</v>
      </c>
    </row>
    <row r="233" spans="2:7">
      <c r="B233" t="s">
        <v>11</v>
      </c>
      <c r="C233" t="s">
        <v>344</v>
      </c>
      <c r="F233" s="2">
        <v>-630.6</v>
      </c>
      <c r="G233" t="s">
        <v>13</v>
      </c>
    </row>
    <row r="234" spans="2:7">
      <c r="B234" t="s">
        <v>82</v>
      </c>
      <c r="C234" t="s">
        <v>344</v>
      </c>
      <c r="F234" s="2">
        <v>-577.2</v>
      </c>
      <c r="G234" t="s">
        <v>84</v>
      </c>
    </row>
    <row r="235" spans="2:7">
      <c r="B235" t="s">
        <v>124</v>
      </c>
      <c r="C235" t="s">
        <v>344</v>
      </c>
      <c r="F235" s="2">
        <v>-135</v>
      </c>
      <c r="G235" t="s">
        <v>126</v>
      </c>
    </row>
    <row r="236" spans="2:7">
      <c r="B236" t="s">
        <v>137</v>
      </c>
      <c r="C236" t="s">
        <v>344</v>
      </c>
      <c r="F236" s="2">
        <v>-439.8</v>
      </c>
      <c r="G236" t="s">
        <v>138</v>
      </c>
    </row>
    <row r="237" spans="2:7">
      <c r="B237" t="s">
        <v>174</v>
      </c>
      <c r="C237" t="s">
        <v>344</v>
      </c>
      <c r="F237" s="2">
        <v>-525.3</v>
      </c>
      <c r="G237" t="s">
        <v>175</v>
      </c>
    </row>
    <row r="238" spans="2:7">
      <c r="B238" t="s">
        <v>220</v>
      </c>
      <c r="C238" t="s">
        <v>345</v>
      </c>
      <c r="F238" s="2">
        <v>-510</v>
      </c>
      <c r="G238" t="s">
        <v>222</v>
      </c>
    </row>
    <row r="239" spans="2:7">
      <c r="B239" t="s">
        <v>274</v>
      </c>
      <c r="C239" t="s">
        <v>344</v>
      </c>
      <c r="F239" s="2">
        <v>-420.3</v>
      </c>
      <c r="G239" t="s">
        <v>276</v>
      </c>
    </row>
    <row r="240" spans="2:7">
      <c r="B240" t="s">
        <v>310</v>
      </c>
      <c r="C240" t="s">
        <v>344</v>
      </c>
      <c r="F240" s="2">
        <v>-411.3</v>
      </c>
      <c r="G240" t="s">
        <v>311</v>
      </c>
    </row>
    <row r="241" spans="2:7">
      <c r="B241"/>
      <c r="C241"/>
      <c r="E241" t="s">
        <v>346</v>
      </c>
      <c r="F241" s="2">
        <f ca="1">SUBTOTAL(109,Table1[TOTAL])</f>
        <v>0</v>
      </c>
      <c r="G2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20.44</v>
      </c>
      <c r="E2" s="2">
        <v>4.45</v>
      </c>
      <c r="F2" s="2">
        <v>90.96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20.43</v>
      </c>
      <c r="E3" s="2">
        <v>5.35</v>
      </c>
      <c r="F3" s="2">
        <v>109.3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20.43</v>
      </c>
      <c r="E4" s="2">
        <v>5.35</v>
      </c>
      <c r="F4" s="2">
        <v>109.3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20.44</v>
      </c>
      <c r="E5" s="2">
        <v>4.45</v>
      </c>
      <c r="F5" s="2">
        <v>90.96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20.44</v>
      </c>
      <c r="E6" s="2">
        <v>5.6</v>
      </c>
      <c r="F6" s="2">
        <v>114.46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20.45</v>
      </c>
      <c r="E7" s="2">
        <v>4.45</v>
      </c>
      <c r="F7" s="2">
        <v>91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20.42</v>
      </c>
      <c r="E8" s="2">
        <v>5.85</v>
      </c>
      <c r="F8" s="2">
        <v>119.46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20.51</v>
      </c>
      <c r="E9" s="2">
        <v>5.6</v>
      </c>
      <c r="F9" s="2">
        <v>114.86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20.42</v>
      </c>
      <c r="E10" s="2">
        <v>4.85</v>
      </c>
      <c r="F10" s="2">
        <v>99.04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16</v>
      </c>
      <c r="D11" s="1">
        <v>20.46</v>
      </c>
      <c r="E11" s="2">
        <v>5.35</v>
      </c>
      <c r="F11" s="2">
        <v>109.46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20.47</v>
      </c>
      <c r="E12" s="2">
        <v>4.1</v>
      </c>
      <c r="F12" s="2">
        <v>83.93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20.46</v>
      </c>
      <c r="E13" s="2">
        <v>5.35</v>
      </c>
      <c r="F13" s="2">
        <v>109.46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20.46</v>
      </c>
      <c r="E14" s="2">
        <v>5.6</v>
      </c>
      <c r="F14" s="2">
        <v>114.58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12</v>
      </c>
      <c r="D15" s="1">
        <v>20.46</v>
      </c>
      <c r="E15" s="2">
        <v>4.45</v>
      </c>
      <c r="F15" s="2">
        <v>91.05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20.48</v>
      </c>
      <c r="E16" s="2">
        <v>6.1</v>
      </c>
      <c r="F16" s="2">
        <v>124.93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30</v>
      </c>
      <c r="D17" s="1">
        <v>20.46</v>
      </c>
      <c r="E17" s="2">
        <v>4.85</v>
      </c>
      <c r="F17" s="2">
        <v>99.23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30</v>
      </c>
      <c r="D18" s="1">
        <v>20.44</v>
      </c>
      <c r="E18" s="2">
        <v>4.85</v>
      </c>
      <c r="F18" s="2">
        <v>99.13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12</v>
      </c>
      <c r="D19" s="1">
        <v>20.45</v>
      </c>
      <c r="E19" s="2">
        <v>4.45</v>
      </c>
      <c r="F19" s="2">
        <v>91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16</v>
      </c>
      <c r="D20" s="1">
        <v>20.47</v>
      </c>
      <c r="E20" s="2">
        <v>5.35</v>
      </c>
      <c r="F20" s="2">
        <v>109.51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20.48</v>
      </c>
      <c r="E21" s="2">
        <v>5.05</v>
      </c>
      <c r="F21" s="2">
        <v>103.42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48</v>
      </c>
      <c r="D22" s="1">
        <v>20.4</v>
      </c>
      <c r="E22" s="2">
        <v>6.1</v>
      </c>
      <c r="F22" s="2">
        <v>124.44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12</v>
      </c>
      <c r="D23" s="1">
        <v>20.48</v>
      </c>
      <c r="E23" s="2">
        <v>4.45</v>
      </c>
      <c r="F23" s="2">
        <v>91.14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20.48</v>
      </c>
      <c r="E24" s="2">
        <v>4.45</v>
      </c>
      <c r="F24" s="2">
        <v>91.14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28</v>
      </c>
      <c r="D25" s="1">
        <v>20.44</v>
      </c>
      <c r="E25" s="2">
        <v>5.6</v>
      </c>
      <c r="F25" s="2">
        <v>114.46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12</v>
      </c>
      <c r="D26" s="1">
        <v>20.48</v>
      </c>
      <c r="E26" s="2">
        <v>4.45</v>
      </c>
      <c r="F26" s="2">
        <v>91.14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28</v>
      </c>
      <c r="D27" s="1">
        <v>20.28</v>
      </c>
      <c r="E27" s="2">
        <v>5.6</v>
      </c>
      <c r="F27" s="2">
        <v>113.57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12</v>
      </c>
      <c r="D28" s="1">
        <v>20.38</v>
      </c>
      <c r="E28" s="2">
        <v>4.45</v>
      </c>
      <c r="F28" s="2">
        <v>90.69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16</v>
      </c>
      <c r="D29" s="1">
        <v>20.41</v>
      </c>
      <c r="E29" s="2">
        <v>5.35</v>
      </c>
      <c r="F29" s="2">
        <v>109.19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58</v>
      </c>
      <c r="D30" s="1">
        <v>20.43</v>
      </c>
      <c r="E30" s="2">
        <v>4.85</v>
      </c>
      <c r="F30" s="2">
        <v>99.09</v>
      </c>
      <c r="G30" t="s">
        <v>13</v>
      </c>
      <c r="H30" t="s">
        <v>14</v>
      </c>
      <c r="I30" t="s">
        <v>14</v>
      </c>
    </row>
    <row r="31" spans="1:9">
      <c r="A31" t="s">
        <v>59</v>
      </c>
      <c r="B31" t="s">
        <v>11</v>
      </c>
      <c r="C31" t="s">
        <v>16</v>
      </c>
      <c r="D31" s="1">
        <v>20.41</v>
      </c>
      <c r="E31" s="2">
        <v>5.35</v>
      </c>
      <c r="F31" s="2">
        <v>109.19</v>
      </c>
      <c r="G31" t="s">
        <v>13</v>
      </c>
      <c r="H31" t="s">
        <v>14</v>
      </c>
      <c r="I31" t="s">
        <v>14</v>
      </c>
    </row>
    <row r="32" spans="1:9">
      <c r="A32" t="s">
        <v>60</v>
      </c>
      <c r="B32" t="s">
        <v>11</v>
      </c>
      <c r="C32" t="s">
        <v>48</v>
      </c>
      <c r="D32" s="1">
        <v>20.4</v>
      </c>
      <c r="E32" s="2">
        <v>6.1</v>
      </c>
      <c r="F32" s="2">
        <v>124.44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62</v>
      </c>
      <c r="C33" t="s">
        <v>63</v>
      </c>
      <c r="D33" s="1">
        <v>17.36</v>
      </c>
      <c r="E33" s="2">
        <v>5.85</v>
      </c>
      <c r="F33" s="2">
        <v>101.56</v>
      </c>
      <c r="G33" t="s">
        <v>64</v>
      </c>
      <c r="H33" t="s">
        <v>14</v>
      </c>
      <c r="I33" t="s">
        <v>14</v>
      </c>
    </row>
    <row r="34" spans="1:9">
      <c r="A34" t="s">
        <v>65</v>
      </c>
      <c r="B34" t="s">
        <v>62</v>
      </c>
      <c r="C34" t="s">
        <v>66</v>
      </c>
      <c r="D34" s="1">
        <v>17.38</v>
      </c>
      <c r="E34" s="2">
        <v>5.05</v>
      </c>
      <c r="F34" s="2">
        <v>87.77</v>
      </c>
      <c r="G34" t="s">
        <v>64</v>
      </c>
      <c r="H34" t="s">
        <v>14</v>
      </c>
      <c r="I34" t="s">
        <v>14</v>
      </c>
    </row>
    <row r="35" spans="1:9">
      <c r="A35" t="s">
        <v>67</v>
      </c>
      <c r="B35" t="s">
        <v>62</v>
      </c>
      <c r="C35" t="s">
        <v>68</v>
      </c>
      <c r="D35" s="1">
        <v>17.42</v>
      </c>
      <c r="E35" s="2">
        <v>5.85</v>
      </c>
      <c r="F35" s="2">
        <v>101.91</v>
      </c>
      <c r="G35" t="s">
        <v>64</v>
      </c>
      <c r="H35" t="s">
        <v>14</v>
      </c>
      <c r="I35" t="s">
        <v>14</v>
      </c>
    </row>
    <row r="36" spans="1:9">
      <c r="A36" t="s">
        <v>69</v>
      </c>
      <c r="B36" t="s">
        <v>62</v>
      </c>
      <c r="C36" t="s">
        <v>70</v>
      </c>
      <c r="D36" s="1">
        <v>17.39</v>
      </c>
      <c r="E36" s="2">
        <v>6.1</v>
      </c>
      <c r="F36" s="2">
        <v>106.08</v>
      </c>
      <c r="G36" t="s">
        <v>64</v>
      </c>
      <c r="H36" t="s">
        <v>14</v>
      </c>
      <c r="I36" t="s">
        <v>14</v>
      </c>
    </row>
    <row r="37" spans="1:9">
      <c r="A37" t="s">
        <v>71</v>
      </c>
      <c r="B37" t="s">
        <v>62</v>
      </c>
      <c r="C37" t="s">
        <v>72</v>
      </c>
      <c r="D37" s="1">
        <v>18.66</v>
      </c>
      <c r="E37" s="2">
        <v>6.85</v>
      </c>
      <c r="F37" s="2">
        <v>127.82</v>
      </c>
      <c r="G37" t="s">
        <v>64</v>
      </c>
      <c r="H37" t="s">
        <v>14</v>
      </c>
      <c r="I37" t="s">
        <v>14</v>
      </c>
    </row>
    <row r="38" spans="1:9">
      <c r="A38" t="s">
        <v>73</v>
      </c>
      <c r="B38" t="s">
        <v>62</v>
      </c>
      <c r="C38" t="s">
        <v>68</v>
      </c>
      <c r="D38" s="1">
        <v>18.72</v>
      </c>
      <c r="E38" s="2">
        <v>5.85</v>
      </c>
      <c r="F38" s="2">
        <v>109.51</v>
      </c>
      <c r="G38" t="s">
        <v>64</v>
      </c>
      <c r="H38" t="s">
        <v>14</v>
      </c>
      <c r="I38" t="s">
        <v>14</v>
      </c>
    </row>
    <row r="39" spans="1:9">
      <c r="A39" t="s">
        <v>74</v>
      </c>
      <c r="B39" t="s">
        <v>62</v>
      </c>
      <c r="C39" t="s">
        <v>75</v>
      </c>
      <c r="D39" s="1">
        <v>18.7</v>
      </c>
      <c r="E39" s="2">
        <v>6.85</v>
      </c>
      <c r="F39" s="2">
        <v>128.1</v>
      </c>
      <c r="G39" t="s">
        <v>64</v>
      </c>
      <c r="H39" t="s">
        <v>14</v>
      </c>
      <c r="I39" t="s">
        <v>14</v>
      </c>
    </row>
    <row r="40" spans="1:9">
      <c r="A40" t="s">
        <v>76</v>
      </c>
      <c r="B40" t="s">
        <v>62</v>
      </c>
      <c r="C40" t="s">
        <v>77</v>
      </c>
      <c r="D40" s="1">
        <v>18.75</v>
      </c>
      <c r="E40" s="2">
        <v>4.85</v>
      </c>
      <c r="F40" s="2">
        <v>90.94</v>
      </c>
      <c r="G40" t="s">
        <v>64</v>
      </c>
      <c r="H40" t="s">
        <v>14</v>
      </c>
      <c r="I40" t="s">
        <v>14</v>
      </c>
    </row>
    <row r="41" spans="1:9">
      <c r="A41" t="s">
        <v>78</v>
      </c>
      <c r="B41" t="s">
        <v>62</v>
      </c>
      <c r="C41" t="s">
        <v>79</v>
      </c>
      <c r="D41" s="1">
        <v>18.71</v>
      </c>
      <c r="E41" s="2">
        <v>6.3</v>
      </c>
      <c r="F41" s="2">
        <v>117.87</v>
      </c>
      <c r="G41" t="s">
        <v>64</v>
      </c>
      <c r="H41" t="s">
        <v>14</v>
      </c>
      <c r="I41" t="s">
        <v>14</v>
      </c>
    </row>
    <row r="42" spans="1:9">
      <c r="A42" t="s">
        <v>80</v>
      </c>
      <c r="B42" t="s">
        <v>62</v>
      </c>
      <c r="C42" t="s">
        <v>70</v>
      </c>
      <c r="D42" s="1">
        <v>18.73</v>
      </c>
      <c r="E42" s="2">
        <v>6.1</v>
      </c>
      <c r="F42" s="2">
        <v>114.25</v>
      </c>
      <c r="G42" t="s">
        <v>64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83</v>
      </c>
      <c r="D43" s="1">
        <v>23.03</v>
      </c>
      <c r="E43" s="2">
        <v>4.85</v>
      </c>
      <c r="F43" s="2">
        <v>111.7</v>
      </c>
      <c r="G43" t="s">
        <v>84</v>
      </c>
      <c r="H43" t="s">
        <v>14</v>
      </c>
      <c r="I43" t="s">
        <v>14</v>
      </c>
    </row>
    <row r="44" spans="1:9">
      <c r="A44" t="s">
        <v>85</v>
      </c>
      <c r="B44" t="s">
        <v>82</v>
      </c>
      <c r="C44" t="s">
        <v>86</v>
      </c>
      <c r="D44" s="1">
        <v>22.98</v>
      </c>
      <c r="E44" s="2">
        <v>5.05</v>
      </c>
      <c r="F44" s="2">
        <v>116.05</v>
      </c>
      <c r="G44" t="s">
        <v>84</v>
      </c>
      <c r="H44" t="s">
        <v>14</v>
      </c>
      <c r="I44" t="s">
        <v>14</v>
      </c>
    </row>
    <row r="45" spans="1:9">
      <c r="A45" t="s">
        <v>87</v>
      </c>
      <c r="B45" t="s">
        <v>82</v>
      </c>
      <c r="C45" t="s">
        <v>88</v>
      </c>
      <c r="D45" s="1">
        <v>23.03</v>
      </c>
      <c r="E45" s="2">
        <v>4.1</v>
      </c>
      <c r="F45" s="2">
        <v>94.42</v>
      </c>
      <c r="G45" t="s">
        <v>84</v>
      </c>
      <c r="H45" t="s">
        <v>14</v>
      </c>
      <c r="I45" t="s">
        <v>14</v>
      </c>
    </row>
    <row r="46" spans="1:9">
      <c r="A46" t="s">
        <v>89</v>
      </c>
      <c r="B46" t="s">
        <v>82</v>
      </c>
      <c r="C46" t="s">
        <v>86</v>
      </c>
      <c r="D46" s="1">
        <v>23.02</v>
      </c>
      <c r="E46" s="2">
        <v>5.05</v>
      </c>
      <c r="F46" s="2">
        <v>116.25</v>
      </c>
      <c r="G46" t="s">
        <v>84</v>
      </c>
      <c r="H46" t="s">
        <v>14</v>
      </c>
      <c r="I46" t="s">
        <v>14</v>
      </c>
    </row>
    <row r="47" spans="1:9">
      <c r="A47" t="s">
        <v>90</v>
      </c>
      <c r="B47" t="s">
        <v>82</v>
      </c>
      <c r="C47" t="s">
        <v>91</v>
      </c>
      <c r="D47" s="1">
        <v>23.04</v>
      </c>
      <c r="E47" s="2">
        <v>5.05</v>
      </c>
      <c r="F47" s="2">
        <v>116.35</v>
      </c>
      <c r="G47" t="s">
        <v>84</v>
      </c>
      <c r="H47" t="s">
        <v>14</v>
      </c>
      <c r="I47" t="s">
        <v>14</v>
      </c>
    </row>
    <row r="48" spans="1:9">
      <c r="A48" t="s">
        <v>92</v>
      </c>
      <c r="B48" t="s">
        <v>82</v>
      </c>
      <c r="C48" t="s">
        <v>88</v>
      </c>
      <c r="D48" s="1">
        <v>23.03</v>
      </c>
      <c r="E48" s="2">
        <v>4.1</v>
      </c>
      <c r="F48" s="2">
        <v>94.42</v>
      </c>
      <c r="G48" t="s">
        <v>84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23.04</v>
      </c>
      <c r="E49" s="2">
        <v>4.85</v>
      </c>
      <c r="F49" s="2">
        <v>111.74</v>
      </c>
      <c r="G49" t="s">
        <v>84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91</v>
      </c>
      <c r="D50" s="1">
        <v>22.98</v>
      </c>
      <c r="E50" s="2">
        <v>5.05</v>
      </c>
      <c r="F50" s="2">
        <v>116.05</v>
      </c>
      <c r="G50" t="s">
        <v>84</v>
      </c>
      <c r="H50" t="s">
        <v>14</v>
      </c>
      <c r="I50" t="s">
        <v>14</v>
      </c>
    </row>
    <row r="51" spans="1:9">
      <c r="A51" t="s">
        <v>96</v>
      </c>
      <c r="B51" t="s">
        <v>82</v>
      </c>
      <c r="C51" t="s">
        <v>91</v>
      </c>
      <c r="D51" s="1">
        <v>23</v>
      </c>
      <c r="E51" s="2">
        <v>5.05</v>
      </c>
      <c r="F51" s="2">
        <v>116.15</v>
      </c>
      <c r="G51" t="s">
        <v>84</v>
      </c>
      <c r="H51" t="s">
        <v>14</v>
      </c>
      <c r="I51" t="s">
        <v>14</v>
      </c>
    </row>
    <row r="52" spans="1:9">
      <c r="A52" t="s">
        <v>97</v>
      </c>
      <c r="B52" t="s">
        <v>82</v>
      </c>
      <c r="C52" t="s">
        <v>94</v>
      </c>
      <c r="D52" s="1">
        <v>23</v>
      </c>
      <c r="E52" s="2">
        <v>4.85</v>
      </c>
      <c r="F52" s="2">
        <v>111.55</v>
      </c>
      <c r="G52" t="s">
        <v>84</v>
      </c>
      <c r="H52" t="s">
        <v>14</v>
      </c>
      <c r="I52" t="s">
        <v>14</v>
      </c>
    </row>
    <row r="53" spans="1:9">
      <c r="A53" t="s">
        <v>98</v>
      </c>
      <c r="B53" t="s">
        <v>82</v>
      </c>
      <c r="C53" t="s">
        <v>91</v>
      </c>
      <c r="D53" s="1">
        <v>21.53</v>
      </c>
      <c r="E53" s="2">
        <v>5.05</v>
      </c>
      <c r="F53" s="2">
        <v>108.73</v>
      </c>
      <c r="G53" t="s">
        <v>84</v>
      </c>
      <c r="H53" t="s">
        <v>14</v>
      </c>
      <c r="I53" t="s">
        <v>14</v>
      </c>
    </row>
    <row r="54" spans="1:9">
      <c r="A54" t="s">
        <v>99</v>
      </c>
      <c r="B54" t="s">
        <v>82</v>
      </c>
      <c r="C54" t="s">
        <v>100</v>
      </c>
      <c r="D54" s="1">
        <v>21.58</v>
      </c>
      <c r="E54" s="2">
        <v>5.05</v>
      </c>
      <c r="F54" s="2">
        <v>108.98</v>
      </c>
      <c r="G54" t="s">
        <v>84</v>
      </c>
      <c r="H54" t="s">
        <v>14</v>
      </c>
      <c r="I54" t="s">
        <v>14</v>
      </c>
    </row>
    <row r="55" spans="1:9">
      <c r="A55" t="s">
        <v>101</v>
      </c>
      <c r="B55" t="s">
        <v>82</v>
      </c>
      <c r="C55" t="s">
        <v>83</v>
      </c>
      <c r="D55" s="1">
        <v>21.58</v>
      </c>
      <c r="E55" s="2">
        <v>4.85</v>
      </c>
      <c r="F55" s="2">
        <v>104.66</v>
      </c>
      <c r="G55" t="s">
        <v>84</v>
      </c>
      <c r="H55" t="s">
        <v>14</v>
      </c>
      <c r="I55" t="s">
        <v>14</v>
      </c>
    </row>
    <row r="56" spans="1:9">
      <c r="A56" t="s">
        <v>102</v>
      </c>
      <c r="B56" t="s">
        <v>82</v>
      </c>
      <c r="C56" t="s">
        <v>103</v>
      </c>
      <c r="D56" s="1">
        <v>21.53</v>
      </c>
      <c r="E56" s="2">
        <v>4.85</v>
      </c>
      <c r="F56" s="2">
        <v>104.42</v>
      </c>
      <c r="G56" t="s">
        <v>84</v>
      </c>
      <c r="H56" t="s">
        <v>14</v>
      </c>
      <c r="I56" t="s">
        <v>14</v>
      </c>
    </row>
    <row r="57" spans="1:9">
      <c r="A57" t="s">
        <v>104</v>
      </c>
      <c r="B57" t="s">
        <v>82</v>
      </c>
      <c r="C57" t="s">
        <v>105</v>
      </c>
      <c r="D57" s="1">
        <v>21.58</v>
      </c>
      <c r="E57" s="2">
        <v>3.6</v>
      </c>
      <c r="F57" s="2">
        <v>77.69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82</v>
      </c>
      <c r="C58" t="s">
        <v>107</v>
      </c>
      <c r="D58" s="1">
        <v>21.76</v>
      </c>
      <c r="E58" s="2">
        <v>4.1</v>
      </c>
      <c r="F58" s="2">
        <v>89.22</v>
      </c>
      <c r="G58" t="s">
        <v>84</v>
      </c>
      <c r="H58" t="s">
        <v>14</v>
      </c>
      <c r="I58" t="s">
        <v>14</v>
      </c>
    </row>
    <row r="59" spans="1:9">
      <c r="A59" t="s">
        <v>108</v>
      </c>
      <c r="B59" t="s">
        <v>82</v>
      </c>
      <c r="C59" t="s">
        <v>83</v>
      </c>
      <c r="D59" s="1">
        <v>21.72</v>
      </c>
      <c r="E59" s="2">
        <v>4.85</v>
      </c>
      <c r="F59" s="2">
        <v>105.34</v>
      </c>
      <c r="G59" t="s">
        <v>84</v>
      </c>
      <c r="H59" t="s">
        <v>14</v>
      </c>
      <c r="I59" t="s">
        <v>14</v>
      </c>
    </row>
    <row r="60" spans="1:9">
      <c r="A60" t="s">
        <v>109</v>
      </c>
      <c r="B60" t="s">
        <v>82</v>
      </c>
      <c r="C60" t="s">
        <v>110</v>
      </c>
      <c r="D60" s="1">
        <v>21.73</v>
      </c>
      <c r="E60" s="2">
        <v>4.1</v>
      </c>
      <c r="F60" s="2">
        <v>89.09</v>
      </c>
      <c r="G60" t="s">
        <v>84</v>
      </c>
      <c r="H60" t="s">
        <v>14</v>
      </c>
      <c r="I60" t="s">
        <v>14</v>
      </c>
    </row>
    <row r="61" spans="1:9">
      <c r="A61" t="s">
        <v>111</v>
      </c>
      <c r="B61" t="s">
        <v>82</v>
      </c>
      <c r="C61" t="s">
        <v>105</v>
      </c>
      <c r="D61" s="1">
        <v>21.73</v>
      </c>
      <c r="E61" s="2">
        <v>3.6</v>
      </c>
      <c r="F61" s="2">
        <v>78.23</v>
      </c>
      <c r="G61" t="s">
        <v>84</v>
      </c>
      <c r="H61" t="s">
        <v>14</v>
      </c>
      <c r="I61" t="s">
        <v>14</v>
      </c>
    </row>
    <row r="62" spans="1:9">
      <c r="A62" t="s">
        <v>112</v>
      </c>
      <c r="B62" t="s">
        <v>82</v>
      </c>
      <c r="C62" t="s">
        <v>91</v>
      </c>
      <c r="D62" s="1">
        <v>21.75</v>
      </c>
      <c r="E62" s="2">
        <v>5.05</v>
      </c>
      <c r="F62" s="2">
        <v>109.84</v>
      </c>
      <c r="G62" t="s">
        <v>84</v>
      </c>
      <c r="H62" t="s">
        <v>14</v>
      </c>
      <c r="I62" t="s">
        <v>14</v>
      </c>
    </row>
    <row r="63" spans="1:9">
      <c r="A63" t="s">
        <v>113</v>
      </c>
      <c r="B63" t="s">
        <v>82</v>
      </c>
      <c r="C63" t="s">
        <v>91</v>
      </c>
      <c r="D63" s="1">
        <v>21.74</v>
      </c>
      <c r="E63" s="2">
        <v>5.05</v>
      </c>
      <c r="F63" s="2">
        <v>109.79</v>
      </c>
      <c r="G63" t="s">
        <v>84</v>
      </c>
      <c r="H63" t="s">
        <v>14</v>
      </c>
      <c r="I63" t="s">
        <v>14</v>
      </c>
    </row>
    <row r="64" spans="1:9">
      <c r="A64" t="s">
        <v>114</v>
      </c>
      <c r="B64" t="s">
        <v>82</v>
      </c>
      <c r="C64" t="s">
        <v>100</v>
      </c>
      <c r="D64" s="1">
        <v>21.75</v>
      </c>
      <c r="E64" s="2">
        <v>5.05</v>
      </c>
      <c r="F64" s="2">
        <v>109.84</v>
      </c>
      <c r="G64" t="s">
        <v>84</v>
      </c>
      <c r="H64" t="s">
        <v>14</v>
      </c>
      <c r="I64" t="s">
        <v>14</v>
      </c>
    </row>
    <row r="65" spans="1:9">
      <c r="A65" t="s">
        <v>115</v>
      </c>
      <c r="B65" t="s">
        <v>82</v>
      </c>
      <c r="C65" t="s">
        <v>88</v>
      </c>
      <c r="D65" s="1">
        <v>21.79</v>
      </c>
      <c r="E65" s="2">
        <v>4.1</v>
      </c>
      <c r="F65" s="2">
        <v>89.34</v>
      </c>
      <c r="G65" t="s">
        <v>84</v>
      </c>
      <c r="H65" t="s">
        <v>14</v>
      </c>
      <c r="I65" t="s">
        <v>14</v>
      </c>
    </row>
    <row r="66" spans="1:9">
      <c r="A66" t="s">
        <v>116</v>
      </c>
      <c r="B66" t="s">
        <v>82</v>
      </c>
      <c r="C66" t="s">
        <v>110</v>
      </c>
      <c r="D66" s="1">
        <v>21.8</v>
      </c>
      <c r="E66" s="2">
        <v>4.1</v>
      </c>
      <c r="F66" s="2">
        <v>89.38</v>
      </c>
      <c r="G66" t="s">
        <v>84</v>
      </c>
      <c r="H66" t="s">
        <v>14</v>
      </c>
      <c r="I66" t="s">
        <v>14</v>
      </c>
    </row>
    <row r="67" spans="1:9">
      <c r="A67" t="s">
        <v>117</v>
      </c>
      <c r="B67" t="s">
        <v>82</v>
      </c>
      <c r="C67" t="s">
        <v>100</v>
      </c>
      <c r="D67" s="1">
        <v>21.72</v>
      </c>
      <c r="E67" s="2">
        <v>5.05</v>
      </c>
      <c r="F67" s="2">
        <v>109.69</v>
      </c>
      <c r="G67" t="s">
        <v>84</v>
      </c>
      <c r="H67" t="s">
        <v>14</v>
      </c>
      <c r="I67" t="s">
        <v>14</v>
      </c>
    </row>
    <row r="68" spans="1:9">
      <c r="A68" t="s">
        <v>118</v>
      </c>
      <c r="B68" t="s">
        <v>82</v>
      </c>
      <c r="C68" t="s">
        <v>100</v>
      </c>
      <c r="D68" s="1">
        <v>23.26</v>
      </c>
      <c r="E68" s="2">
        <v>5.05</v>
      </c>
      <c r="F68" s="2">
        <v>117.46</v>
      </c>
      <c r="G68" t="s">
        <v>84</v>
      </c>
      <c r="H68" t="s">
        <v>14</v>
      </c>
      <c r="I68" t="s">
        <v>14</v>
      </c>
    </row>
    <row r="69" spans="1:9">
      <c r="A69" t="s">
        <v>119</v>
      </c>
      <c r="B69" t="s">
        <v>82</v>
      </c>
      <c r="C69" t="s">
        <v>120</v>
      </c>
      <c r="D69" s="1">
        <v>23.27</v>
      </c>
      <c r="E69" s="2">
        <v>4.1</v>
      </c>
      <c r="F69" s="2">
        <v>95.41</v>
      </c>
      <c r="G69" t="s">
        <v>84</v>
      </c>
      <c r="H69" t="s">
        <v>14</v>
      </c>
      <c r="I69" t="s">
        <v>14</v>
      </c>
    </row>
    <row r="70" spans="1:9">
      <c r="A70" t="s">
        <v>121</v>
      </c>
      <c r="B70" t="s">
        <v>82</v>
      </c>
      <c r="C70" t="s">
        <v>100</v>
      </c>
      <c r="D70" s="1">
        <v>23.26</v>
      </c>
      <c r="E70" s="2">
        <v>5.05</v>
      </c>
      <c r="F70" s="2">
        <v>117.46</v>
      </c>
      <c r="G70" t="s">
        <v>84</v>
      </c>
      <c r="H70" t="s">
        <v>14</v>
      </c>
      <c r="I70" t="s">
        <v>14</v>
      </c>
    </row>
    <row r="71" spans="1:9">
      <c r="A71" t="s">
        <v>122</v>
      </c>
      <c r="B71" t="s">
        <v>82</v>
      </c>
      <c r="C71" t="s">
        <v>100</v>
      </c>
      <c r="D71" s="1">
        <v>23.28</v>
      </c>
      <c r="E71" s="2">
        <v>5.05</v>
      </c>
      <c r="F71" s="2">
        <v>117.56</v>
      </c>
      <c r="G71" t="s">
        <v>84</v>
      </c>
      <c r="H71" t="s">
        <v>14</v>
      </c>
      <c r="I71" t="s">
        <v>14</v>
      </c>
    </row>
    <row r="72" spans="1:9">
      <c r="A72" t="s">
        <v>123</v>
      </c>
      <c r="B72" t="s">
        <v>124</v>
      </c>
      <c r="C72" t="s">
        <v>125</v>
      </c>
      <c r="D72" s="1">
        <v>16.02</v>
      </c>
      <c r="E72" s="2">
        <v>6.9</v>
      </c>
      <c r="F72" s="2">
        <v>110.54</v>
      </c>
      <c r="G72" t="s">
        <v>126</v>
      </c>
      <c r="H72" t="s">
        <v>14</v>
      </c>
      <c r="I72" t="s">
        <v>14</v>
      </c>
    </row>
    <row r="73" spans="1:9">
      <c r="A73" t="s">
        <v>127</v>
      </c>
      <c r="B73" t="s">
        <v>124</v>
      </c>
      <c r="C73" t="s">
        <v>128</v>
      </c>
      <c r="D73" s="1">
        <v>16</v>
      </c>
      <c r="E73" s="2">
        <v>5.05</v>
      </c>
      <c r="F73" s="2">
        <v>80.8</v>
      </c>
      <c r="G73" t="s">
        <v>126</v>
      </c>
      <c r="H73" t="s">
        <v>14</v>
      </c>
      <c r="I73" t="s">
        <v>14</v>
      </c>
    </row>
    <row r="74" spans="1:9">
      <c r="A74" t="s">
        <v>129</v>
      </c>
      <c r="B74" t="s">
        <v>124</v>
      </c>
      <c r="C74" t="s">
        <v>130</v>
      </c>
      <c r="D74" s="1">
        <v>16.01</v>
      </c>
      <c r="E74" s="2">
        <v>5.05</v>
      </c>
      <c r="F74" s="2">
        <v>80.85</v>
      </c>
      <c r="G74" t="s">
        <v>126</v>
      </c>
      <c r="H74" t="s">
        <v>14</v>
      </c>
      <c r="I74" t="s">
        <v>14</v>
      </c>
    </row>
    <row r="75" spans="1:9">
      <c r="A75" t="s">
        <v>131</v>
      </c>
      <c r="B75" t="s">
        <v>124</v>
      </c>
      <c r="C75" t="s">
        <v>132</v>
      </c>
      <c r="D75" s="1">
        <v>16.01</v>
      </c>
      <c r="E75" s="2">
        <v>5.85</v>
      </c>
      <c r="F75" s="2">
        <v>93.66</v>
      </c>
      <c r="G75" t="s">
        <v>126</v>
      </c>
      <c r="H75" t="s">
        <v>14</v>
      </c>
      <c r="I75" t="s">
        <v>14</v>
      </c>
    </row>
    <row r="76" spans="1:9">
      <c r="A76" t="s">
        <v>133</v>
      </c>
      <c r="B76" t="s">
        <v>124</v>
      </c>
      <c r="C76" t="s">
        <v>128</v>
      </c>
      <c r="D76" s="1">
        <v>16.01</v>
      </c>
      <c r="E76" s="2">
        <v>5.05</v>
      </c>
      <c r="F76" s="2">
        <v>80.85</v>
      </c>
      <c r="G76" t="s">
        <v>126</v>
      </c>
      <c r="H76" t="s">
        <v>14</v>
      </c>
      <c r="I76" t="s">
        <v>14</v>
      </c>
    </row>
    <row r="77" spans="1:9">
      <c r="A77" t="s">
        <v>134</v>
      </c>
      <c r="B77" t="s">
        <v>124</v>
      </c>
      <c r="C77" t="s">
        <v>135</v>
      </c>
      <c r="D77" s="1">
        <v>16.04</v>
      </c>
      <c r="E77" s="2">
        <v>5.35</v>
      </c>
      <c r="F77" s="2">
        <v>85.81</v>
      </c>
      <c r="G77" t="s">
        <v>126</v>
      </c>
      <c r="H77" t="s">
        <v>14</v>
      </c>
      <c r="I77" t="s">
        <v>14</v>
      </c>
    </row>
    <row r="78" spans="1:9">
      <c r="A78" t="s">
        <v>136</v>
      </c>
      <c r="B78" t="s">
        <v>137</v>
      </c>
      <c r="C78" t="s">
        <v>83</v>
      </c>
      <c r="D78" s="1">
        <v>17.73</v>
      </c>
      <c r="E78" s="2">
        <v>4.85</v>
      </c>
      <c r="F78" s="2">
        <v>85.99</v>
      </c>
      <c r="G78" t="s">
        <v>138</v>
      </c>
      <c r="H78" t="s">
        <v>14</v>
      </c>
      <c r="I78" t="s">
        <v>14</v>
      </c>
    </row>
    <row r="79" spans="1:9">
      <c r="A79" t="s">
        <v>139</v>
      </c>
      <c r="B79" t="s">
        <v>137</v>
      </c>
      <c r="C79" t="s">
        <v>83</v>
      </c>
      <c r="D79" s="1">
        <v>17.72</v>
      </c>
      <c r="E79" s="2">
        <v>4.85</v>
      </c>
      <c r="F79" s="2">
        <v>85.94</v>
      </c>
      <c r="G79" t="s">
        <v>138</v>
      </c>
      <c r="H79" t="s">
        <v>14</v>
      </c>
      <c r="I79" t="s">
        <v>14</v>
      </c>
    </row>
    <row r="80" spans="1:9">
      <c r="A80" t="s">
        <v>140</v>
      </c>
      <c r="B80" t="s">
        <v>137</v>
      </c>
      <c r="C80" t="s">
        <v>91</v>
      </c>
      <c r="D80" s="1">
        <v>17.75</v>
      </c>
      <c r="E80" s="2">
        <v>5.05</v>
      </c>
      <c r="F80" s="2">
        <v>89.64</v>
      </c>
      <c r="G80" t="s">
        <v>138</v>
      </c>
      <c r="H80" t="s">
        <v>14</v>
      </c>
      <c r="I80" t="s">
        <v>14</v>
      </c>
    </row>
    <row r="81" spans="1:9">
      <c r="A81" t="s">
        <v>141</v>
      </c>
      <c r="B81" t="s">
        <v>137</v>
      </c>
      <c r="C81" t="s">
        <v>86</v>
      </c>
      <c r="D81" s="1">
        <v>17.7</v>
      </c>
      <c r="E81" s="2">
        <v>5.05</v>
      </c>
      <c r="F81" s="2">
        <v>89.38</v>
      </c>
      <c r="G81" t="s">
        <v>138</v>
      </c>
      <c r="H81" t="s">
        <v>14</v>
      </c>
      <c r="I81" t="s">
        <v>14</v>
      </c>
    </row>
    <row r="82" spans="1:9">
      <c r="A82" t="s">
        <v>142</v>
      </c>
      <c r="B82" t="s">
        <v>137</v>
      </c>
      <c r="C82" t="s">
        <v>91</v>
      </c>
      <c r="D82" s="1">
        <v>17.74</v>
      </c>
      <c r="E82" s="2">
        <v>5.05</v>
      </c>
      <c r="F82" s="2">
        <v>89.59</v>
      </c>
      <c r="G82" t="s">
        <v>138</v>
      </c>
      <c r="H82" t="s">
        <v>14</v>
      </c>
      <c r="I82" t="s">
        <v>14</v>
      </c>
    </row>
    <row r="83" spans="1:9">
      <c r="A83" t="s">
        <v>143</v>
      </c>
      <c r="B83" t="s">
        <v>137</v>
      </c>
      <c r="C83" t="s">
        <v>86</v>
      </c>
      <c r="D83" s="1">
        <v>17.75</v>
      </c>
      <c r="E83" s="2">
        <v>5.05</v>
      </c>
      <c r="F83" s="2">
        <v>89.64</v>
      </c>
      <c r="G83" t="s">
        <v>138</v>
      </c>
      <c r="H83" t="s">
        <v>14</v>
      </c>
      <c r="I83" t="s">
        <v>14</v>
      </c>
    </row>
    <row r="84" spans="1:9">
      <c r="A84" t="s">
        <v>144</v>
      </c>
      <c r="B84" t="s">
        <v>137</v>
      </c>
      <c r="C84" t="s">
        <v>91</v>
      </c>
      <c r="D84" s="1">
        <v>17.74</v>
      </c>
      <c r="E84" s="2">
        <v>5.05</v>
      </c>
      <c r="F84" s="2">
        <v>89.59</v>
      </c>
      <c r="G84" t="s">
        <v>138</v>
      </c>
      <c r="H84" t="s">
        <v>14</v>
      </c>
      <c r="I84" t="s">
        <v>14</v>
      </c>
    </row>
    <row r="85" spans="1:9">
      <c r="A85" t="s">
        <v>145</v>
      </c>
      <c r="B85" t="s">
        <v>137</v>
      </c>
      <c r="C85" t="s">
        <v>100</v>
      </c>
      <c r="D85" s="1">
        <v>17.74</v>
      </c>
      <c r="E85" s="2">
        <v>5.05</v>
      </c>
      <c r="F85" s="2">
        <v>89.59</v>
      </c>
      <c r="G85" t="s">
        <v>138</v>
      </c>
      <c r="H85" t="s">
        <v>14</v>
      </c>
      <c r="I85" t="s">
        <v>14</v>
      </c>
    </row>
    <row r="86" spans="1:9">
      <c r="A86" t="s">
        <v>146</v>
      </c>
      <c r="B86" t="s">
        <v>137</v>
      </c>
      <c r="C86" t="s">
        <v>91</v>
      </c>
      <c r="D86" s="1">
        <v>17.73</v>
      </c>
      <c r="E86" s="2">
        <v>5.05</v>
      </c>
      <c r="F86" s="2">
        <v>89.54</v>
      </c>
      <c r="G86" t="s">
        <v>138</v>
      </c>
      <c r="H86" t="s">
        <v>14</v>
      </c>
      <c r="I86" t="s">
        <v>14</v>
      </c>
    </row>
    <row r="87" spans="1:9">
      <c r="A87" t="s">
        <v>147</v>
      </c>
      <c r="B87" t="s">
        <v>137</v>
      </c>
      <c r="C87" t="s">
        <v>91</v>
      </c>
      <c r="D87" s="1">
        <v>17.75</v>
      </c>
      <c r="E87" s="2">
        <v>5.05</v>
      </c>
      <c r="F87" s="2">
        <v>89.64</v>
      </c>
      <c r="G87" t="s">
        <v>138</v>
      </c>
      <c r="H87" t="s">
        <v>14</v>
      </c>
      <c r="I87" t="s">
        <v>14</v>
      </c>
    </row>
    <row r="88" spans="1:9">
      <c r="A88" t="s">
        <v>148</v>
      </c>
      <c r="B88" t="s">
        <v>137</v>
      </c>
      <c r="C88" t="s">
        <v>86</v>
      </c>
      <c r="D88" s="1">
        <v>17.76</v>
      </c>
      <c r="E88" s="2">
        <v>5.05</v>
      </c>
      <c r="F88" s="2">
        <v>89.69</v>
      </c>
      <c r="G88" t="s">
        <v>138</v>
      </c>
      <c r="H88" t="s">
        <v>14</v>
      </c>
      <c r="I88" t="s">
        <v>14</v>
      </c>
    </row>
    <row r="89" spans="1:9">
      <c r="A89" t="s">
        <v>149</v>
      </c>
      <c r="B89" t="s">
        <v>137</v>
      </c>
      <c r="C89" t="s">
        <v>91</v>
      </c>
      <c r="D89" s="1">
        <v>17.76</v>
      </c>
      <c r="E89" s="2">
        <v>5.05</v>
      </c>
      <c r="F89" s="2">
        <v>89.69</v>
      </c>
      <c r="G89" t="s">
        <v>138</v>
      </c>
      <c r="H89" t="s">
        <v>14</v>
      </c>
      <c r="I89" t="s">
        <v>14</v>
      </c>
    </row>
    <row r="90" spans="1:9">
      <c r="A90" t="s">
        <v>150</v>
      </c>
      <c r="B90" t="s">
        <v>137</v>
      </c>
      <c r="C90" t="s">
        <v>151</v>
      </c>
      <c r="D90" s="1">
        <v>17.77</v>
      </c>
      <c r="E90" s="2">
        <v>4.85</v>
      </c>
      <c r="F90" s="2">
        <v>86.18</v>
      </c>
      <c r="G90" t="s">
        <v>138</v>
      </c>
      <c r="H90" t="s">
        <v>14</v>
      </c>
      <c r="I90" t="s">
        <v>14</v>
      </c>
    </row>
    <row r="91" spans="1:9">
      <c r="A91" t="s">
        <v>152</v>
      </c>
      <c r="B91" t="s">
        <v>137</v>
      </c>
      <c r="C91" t="s">
        <v>91</v>
      </c>
      <c r="D91" s="1">
        <v>17.76</v>
      </c>
      <c r="E91" s="2">
        <v>5.05</v>
      </c>
      <c r="F91" s="2">
        <v>89.69</v>
      </c>
      <c r="G91" t="s">
        <v>138</v>
      </c>
      <c r="H91" t="s">
        <v>14</v>
      </c>
      <c r="I91" t="s">
        <v>14</v>
      </c>
    </row>
    <row r="92" spans="1:9">
      <c r="A92" t="s">
        <v>153</v>
      </c>
      <c r="B92" t="s">
        <v>137</v>
      </c>
      <c r="C92" t="s">
        <v>154</v>
      </c>
      <c r="D92" s="1">
        <v>17.39</v>
      </c>
      <c r="E92" s="2">
        <v>4.1</v>
      </c>
      <c r="F92" s="2">
        <v>71.3</v>
      </c>
      <c r="G92" t="s">
        <v>138</v>
      </c>
      <c r="H92" t="s">
        <v>14</v>
      </c>
      <c r="I92" t="s">
        <v>14</v>
      </c>
    </row>
    <row r="93" spans="1:9">
      <c r="A93" t="s">
        <v>155</v>
      </c>
      <c r="B93" t="s">
        <v>137</v>
      </c>
      <c r="C93" t="s">
        <v>156</v>
      </c>
      <c r="D93" s="1">
        <v>17.55</v>
      </c>
      <c r="E93" s="2">
        <v>4.3</v>
      </c>
      <c r="F93" s="2">
        <v>75.46</v>
      </c>
      <c r="G93" t="s">
        <v>138</v>
      </c>
      <c r="H93" t="s">
        <v>14</v>
      </c>
      <c r="I93" t="s">
        <v>14</v>
      </c>
    </row>
    <row r="94" spans="1:9">
      <c r="A94" t="s">
        <v>157</v>
      </c>
      <c r="B94" t="s">
        <v>137</v>
      </c>
      <c r="C94" t="s">
        <v>91</v>
      </c>
      <c r="D94" s="1">
        <v>17.75</v>
      </c>
      <c r="E94" s="2">
        <v>5.05</v>
      </c>
      <c r="F94" s="2">
        <v>89.64</v>
      </c>
      <c r="G94" t="s">
        <v>138</v>
      </c>
      <c r="H94" t="s">
        <v>14</v>
      </c>
      <c r="I94" t="s">
        <v>14</v>
      </c>
    </row>
    <row r="95" spans="1:9">
      <c r="A95" t="s">
        <v>158</v>
      </c>
      <c r="B95" t="s">
        <v>137</v>
      </c>
      <c r="C95" t="s">
        <v>91</v>
      </c>
      <c r="D95" s="1">
        <v>17.76</v>
      </c>
      <c r="E95" s="2">
        <v>5.05</v>
      </c>
      <c r="F95" s="2">
        <v>89.69</v>
      </c>
      <c r="G95" t="s">
        <v>138</v>
      </c>
      <c r="H95" t="s">
        <v>14</v>
      </c>
      <c r="I95" t="s">
        <v>14</v>
      </c>
    </row>
    <row r="96" spans="1:9">
      <c r="A96" t="s">
        <v>159</v>
      </c>
      <c r="B96" t="s">
        <v>137</v>
      </c>
      <c r="C96" t="s">
        <v>91</v>
      </c>
      <c r="D96" s="1">
        <v>17.76</v>
      </c>
      <c r="E96" s="2">
        <v>5.05</v>
      </c>
      <c r="F96" s="2">
        <v>89.69</v>
      </c>
      <c r="G96" t="s">
        <v>138</v>
      </c>
      <c r="H96" t="s">
        <v>14</v>
      </c>
      <c r="I96" t="s">
        <v>14</v>
      </c>
    </row>
    <row r="97" spans="1:9">
      <c r="A97" t="s">
        <v>160</v>
      </c>
      <c r="B97" t="s">
        <v>137</v>
      </c>
      <c r="C97" t="s">
        <v>91</v>
      </c>
      <c r="D97" s="1">
        <v>17.74</v>
      </c>
      <c r="E97" s="2">
        <v>5.05</v>
      </c>
      <c r="F97" s="2">
        <v>89.59</v>
      </c>
      <c r="G97" t="s">
        <v>138</v>
      </c>
      <c r="H97" t="s">
        <v>14</v>
      </c>
      <c r="I97" t="s">
        <v>14</v>
      </c>
    </row>
    <row r="98" spans="1:9">
      <c r="A98" t="s">
        <v>161</v>
      </c>
      <c r="B98" t="s">
        <v>137</v>
      </c>
      <c r="C98" t="s">
        <v>86</v>
      </c>
      <c r="D98" s="1">
        <v>17.76</v>
      </c>
      <c r="E98" s="2">
        <v>5.05</v>
      </c>
      <c r="F98" s="2">
        <v>89.69</v>
      </c>
      <c r="G98" t="s">
        <v>138</v>
      </c>
      <c r="H98" t="s">
        <v>14</v>
      </c>
      <c r="I98" t="s">
        <v>14</v>
      </c>
    </row>
    <row r="99" spans="1:9">
      <c r="A99" t="s">
        <v>162</v>
      </c>
      <c r="B99" t="s">
        <v>137</v>
      </c>
      <c r="C99" t="s">
        <v>100</v>
      </c>
      <c r="D99" s="1">
        <v>17.73</v>
      </c>
      <c r="E99" s="2">
        <v>5.05</v>
      </c>
      <c r="F99" s="2">
        <v>89.54</v>
      </c>
      <c r="G99" t="s">
        <v>138</v>
      </c>
      <c r="H99" t="s">
        <v>14</v>
      </c>
      <c r="I99" t="s">
        <v>14</v>
      </c>
    </row>
    <row r="100" spans="1:9">
      <c r="A100" t="s">
        <v>163</v>
      </c>
      <c r="B100" t="s">
        <v>137</v>
      </c>
      <c r="C100" t="s">
        <v>151</v>
      </c>
      <c r="D100" s="1">
        <v>17.79</v>
      </c>
      <c r="E100" s="2">
        <v>4.85</v>
      </c>
      <c r="F100" s="2">
        <v>86.28</v>
      </c>
      <c r="G100" t="s">
        <v>138</v>
      </c>
      <c r="H100" t="s">
        <v>14</v>
      </c>
      <c r="I100" t="s">
        <v>14</v>
      </c>
    </row>
    <row r="101" spans="1:9">
      <c r="A101" t="s">
        <v>164</v>
      </c>
      <c r="B101" t="s">
        <v>137</v>
      </c>
      <c r="C101" t="s">
        <v>107</v>
      </c>
      <c r="D101" s="1">
        <v>17.74</v>
      </c>
      <c r="E101" s="2">
        <v>4.1</v>
      </c>
      <c r="F101" s="2">
        <v>72.73</v>
      </c>
      <c r="G101" t="s">
        <v>138</v>
      </c>
      <c r="H101" t="s">
        <v>14</v>
      </c>
      <c r="I101" t="s">
        <v>14</v>
      </c>
    </row>
    <row r="102" spans="1:9">
      <c r="A102" t="s">
        <v>165</v>
      </c>
      <c r="B102" t="s">
        <v>137</v>
      </c>
      <c r="C102" t="s">
        <v>166</v>
      </c>
      <c r="D102" s="1">
        <v>17.74</v>
      </c>
      <c r="E102" s="2">
        <v>5.05</v>
      </c>
      <c r="F102" s="2">
        <v>89.59</v>
      </c>
      <c r="G102" t="s">
        <v>138</v>
      </c>
      <c r="H102" t="s">
        <v>14</v>
      </c>
      <c r="I102" t="s">
        <v>14</v>
      </c>
    </row>
    <row r="103" spans="1:9">
      <c r="A103" t="s">
        <v>167</v>
      </c>
      <c r="B103" t="s">
        <v>137</v>
      </c>
      <c r="C103" t="s">
        <v>100</v>
      </c>
      <c r="D103" s="1">
        <v>17.73</v>
      </c>
      <c r="E103" s="2">
        <v>5.05</v>
      </c>
      <c r="F103" s="2">
        <v>89.54</v>
      </c>
      <c r="G103" t="s">
        <v>138</v>
      </c>
      <c r="H103" t="s">
        <v>14</v>
      </c>
      <c r="I103" t="s">
        <v>14</v>
      </c>
    </row>
    <row r="104" spans="1:9">
      <c r="A104" t="s">
        <v>168</v>
      </c>
      <c r="B104" t="s">
        <v>137</v>
      </c>
      <c r="C104" t="s">
        <v>151</v>
      </c>
      <c r="D104" s="1">
        <v>17.77</v>
      </c>
      <c r="E104" s="2">
        <v>4.85</v>
      </c>
      <c r="F104" s="2">
        <v>86.18</v>
      </c>
      <c r="G104" t="s">
        <v>138</v>
      </c>
      <c r="H104" t="s">
        <v>14</v>
      </c>
      <c r="I104" t="s">
        <v>14</v>
      </c>
    </row>
    <row r="105" spans="1:9">
      <c r="A105" t="s">
        <v>169</v>
      </c>
      <c r="B105" t="s">
        <v>137</v>
      </c>
      <c r="C105" t="s">
        <v>170</v>
      </c>
      <c r="D105" s="1">
        <v>17.76</v>
      </c>
      <c r="E105" s="2">
        <v>4.45</v>
      </c>
      <c r="F105" s="2">
        <v>79.03</v>
      </c>
      <c r="G105" t="s">
        <v>138</v>
      </c>
      <c r="H105" t="s">
        <v>14</v>
      </c>
      <c r="I105" t="s">
        <v>14</v>
      </c>
    </row>
    <row r="106" spans="1:9">
      <c r="A106" t="s">
        <v>171</v>
      </c>
      <c r="B106" t="s">
        <v>137</v>
      </c>
      <c r="C106" t="s">
        <v>100</v>
      </c>
      <c r="D106" s="1">
        <v>17.75</v>
      </c>
      <c r="E106" s="2">
        <v>5.05</v>
      </c>
      <c r="F106" s="2">
        <v>89.64</v>
      </c>
      <c r="G106" t="s">
        <v>138</v>
      </c>
      <c r="H106" t="s">
        <v>14</v>
      </c>
      <c r="I106" t="s">
        <v>14</v>
      </c>
    </row>
    <row r="107" spans="1:9">
      <c r="A107" t="s">
        <v>172</v>
      </c>
      <c r="B107" t="s">
        <v>137</v>
      </c>
      <c r="C107" t="s">
        <v>91</v>
      </c>
      <c r="D107" s="1">
        <v>17.69</v>
      </c>
      <c r="E107" s="2">
        <v>5.05</v>
      </c>
      <c r="F107" s="2">
        <v>89.33</v>
      </c>
      <c r="G107" t="s">
        <v>138</v>
      </c>
      <c r="H107" t="s">
        <v>14</v>
      </c>
      <c r="I107" t="s">
        <v>14</v>
      </c>
    </row>
    <row r="108" spans="1:9">
      <c r="A108" t="s">
        <v>173</v>
      </c>
      <c r="B108" t="s">
        <v>174</v>
      </c>
      <c r="C108" t="s">
        <v>83</v>
      </c>
      <c r="D108" s="1">
        <v>20.11</v>
      </c>
      <c r="E108" s="2">
        <v>4.85</v>
      </c>
      <c r="F108" s="2">
        <v>97.53</v>
      </c>
      <c r="G108" t="s">
        <v>175</v>
      </c>
      <c r="H108" t="s">
        <v>14</v>
      </c>
      <c r="I108" t="s">
        <v>14</v>
      </c>
    </row>
    <row r="109" spans="1:9">
      <c r="A109" t="s">
        <v>176</v>
      </c>
      <c r="B109" t="s">
        <v>174</v>
      </c>
      <c r="C109" t="s">
        <v>83</v>
      </c>
      <c r="D109" s="1">
        <v>20.13</v>
      </c>
      <c r="E109" s="2">
        <v>4.85</v>
      </c>
      <c r="F109" s="2">
        <v>97.63</v>
      </c>
      <c r="G109" t="s">
        <v>175</v>
      </c>
      <c r="H109" t="s">
        <v>14</v>
      </c>
      <c r="I109" t="s">
        <v>14</v>
      </c>
    </row>
    <row r="110" spans="1:9">
      <c r="A110" t="s">
        <v>177</v>
      </c>
      <c r="B110" t="s">
        <v>174</v>
      </c>
      <c r="C110" t="s">
        <v>88</v>
      </c>
      <c r="D110" s="1">
        <v>20.14</v>
      </c>
      <c r="E110" s="2">
        <v>4.1</v>
      </c>
      <c r="F110" s="2">
        <v>82.57</v>
      </c>
      <c r="G110" t="s">
        <v>175</v>
      </c>
      <c r="H110" t="s">
        <v>14</v>
      </c>
      <c r="I110" t="s">
        <v>14</v>
      </c>
    </row>
    <row r="111" spans="1:9">
      <c r="A111" t="s">
        <v>178</v>
      </c>
      <c r="B111" t="s">
        <v>174</v>
      </c>
      <c r="C111" t="s">
        <v>179</v>
      </c>
      <c r="D111" s="1">
        <v>20.14</v>
      </c>
      <c r="E111" s="2">
        <v>8.7</v>
      </c>
      <c r="F111" s="2">
        <v>175.22</v>
      </c>
      <c r="G111" t="s">
        <v>175</v>
      </c>
      <c r="H111" t="s">
        <v>14</v>
      </c>
      <c r="I111" t="s">
        <v>14</v>
      </c>
    </row>
    <row r="112" spans="1:9">
      <c r="A112" t="s">
        <v>180</v>
      </c>
      <c r="B112" t="s">
        <v>174</v>
      </c>
      <c r="C112" t="s">
        <v>88</v>
      </c>
      <c r="D112" s="1">
        <v>20.1</v>
      </c>
      <c r="E112" s="2">
        <v>4.1</v>
      </c>
      <c r="F112" s="2">
        <v>82.41</v>
      </c>
      <c r="G112" t="s">
        <v>175</v>
      </c>
      <c r="H112" t="s">
        <v>14</v>
      </c>
      <c r="I112" t="s">
        <v>14</v>
      </c>
    </row>
    <row r="113" spans="1:9">
      <c r="A113" t="s">
        <v>181</v>
      </c>
      <c r="B113" t="s">
        <v>174</v>
      </c>
      <c r="C113" t="s">
        <v>88</v>
      </c>
      <c r="D113" s="1">
        <v>20.11</v>
      </c>
      <c r="E113" s="2">
        <v>4.1</v>
      </c>
      <c r="F113" s="2">
        <v>82.45</v>
      </c>
      <c r="G113" t="s">
        <v>175</v>
      </c>
      <c r="H113" t="s">
        <v>14</v>
      </c>
      <c r="I113" t="s">
        <v>14</v>
      </c>
    </row>
    <row r="114" spans="1:9">
      <c r="A114" t="s">
        <v>182</v>
      </c>
      <c r="B114" t="s">
        <v>174</v>
      </c>
      <c r="C114" t="s">
        <v>183</v>
      </c>
      <c r="D114" s="1">
        <v>20.16</v>
      </c>
      <c r="E114" s="2">
        <v>5.4</v>
      </c>
      <c r="F114" s="2">
        <v>108.86</v>
      </c>
      <c r="G114" t="s">
        <v>175</v>
      </c>
      <c r="H114" t="s">
        <v>14</v>
      </c>
      <c r="I114" t="s">
        <v>14</v>
      </c>
    </row>
    <row r="115" spans="1:9">
      <c r="A115" t="s">
        <v>184</v>
      </c>
      <c r="B115" t="s">
        <v>174</v>
      </c>
      <c r="C115" t="s">
        <v>88</v>
      </c>
      <c r="D115" s="1">
        <v>20.12</v>
      </c>
      <c r="E115" s="2">
        <v>4.1</v>
      </c>
      <c r="F115" s="2">
        <v>82.49</v>
      </c>
      <c r="G115" t="s">
        <v>175</v>
      </c>
      <c r="H115" t="s">
        <v>14</v>
      </c>
      <c r="I115" t="s">
        <v>14</v>
      </c>
    </row>
    <row r="116" spans="1:9">
      <c r="A116" t="s">
        <v>185</v>
      </c>
      <c r="B116" t="s">
        <v>174</v>
      </c>
      <c r="C116" t="s">
        <v>91</v>
      </c>
      <c r="D116" s="1">
        <v>20.14</v>
      </c>
      <c r="E116" s="2">
        <v>5.05</v>
      </c>
      <c r="F116" s="2">
        <v>101.71</v>
      </c>
      <c r="G116" t="s">
        <v>175</v>
      </c>
      <c r="H116" t="s">
        <v>14</v>
      </c>
      <c r="I116" t="s">
        <v>14</v>
      </c>
    </row>
    <row r="117" spans="1:9">
      <c r="A117" t="s">
        <v>186</v>
      </c>
      <c r="B117" t="s">
        <v>174</v>
      </c>
      <c r="C117" t="s">
        <v>86</v>
      </c>
      <c r="D117" s="1">
        <v>20.11</v>
      </c>
      <c r="E117" s="2">
        <v>5.05</v>
      </c>
      <c r="F117" s="2">
        <v>101.56</v>
      </c>
      <c r="G117" t="s">
        <v>175</v>
      </c>
      <c r="H117" t="s">
        <v>14</v>
      </c>
      <c r="I117" t="s">
        <v>14</v>
      </c>
    </row>
    <row r="118" spans="1:9">
      <c r="A118" t="s">
        <v>187</v>
      </c>
      <c r="B118" t="s">
        <v>174</v>
      </c>
      <c r="C118" t="s">
        <v>91</v>
      </c>
      <c r="D118" s="1">
        <v>20.1</v>
      </c>
      <c r="E118" s="2">
        <v>5.05</v>
      </c>
      <c r="F118" s="2">
        <v>101.51</v>
      </c>
      <c r="G118" t="s">
        <v>175</v>
      </c>
      <c r="H118" t="s">
        <v>14</v>
      </c>
      <c r="I118" t="s">
        <v>14</v>
      </c>
    </row>
    <row r="119" spans="1:9">
      <c r="A119" t="s">
        <v>188</v>
      </c>
      <c r="B119" t="s">
        <v>174</v>
      </c>
      <c r="C119" t="s">
        <v>86</v>
      </c>
      <c r="D119" s="1">
        <v>20.06</v>
      </c>
      <c r="E119" s="2">
        <v>5.05</v>
      </c>
      <c r="F119" s="2">
        <v>101.3</v>
      </c>
      <c r="G119" t="s">
        <v>175</v>
      </c>
      <c r="H119" t="s">
        <v>14</v>
      </c>
      <c r="I119" t="s">
        <v>14</v>
      </c>
    </row>
    <row r="120" spans="1:9">
      <c r="A120" t="s">
        <v>189</v>
      </c>
      <c r="B120" t="s">
        <v>174</v>
      </c>
      <c r="C120" t="s">
        <v>103</v>
      </c>
      <c r="D120" s="1">
        <v>20.11</v>
      </c>
      <c r="E120" s="2">
        <v>4.85</v>
      </c>
      <c r="F120" s="2">
        <v>97.53</v>
      </c>
      <c r="G120" t="s">
        <v>175</v>
      </c>
      <c r="H120" t="s">
        <v>14</v>
      </c>
      <c r="I120" t="s">
        <v>14</v>
      </c>
    </row>
    <row r="121" spans="1:9">
      <c r="A121" t="s">
        <v>190</v>
      </c>
      <c r="B121" t="s">
        <v>174</v>
      </c>
      <c r="C121" t="s">
        <v>191</v>
      </c>
      <c r="D121" s="1">
        <v>20.09</v>
      </c>
      <c r="E121" s="2">
        <v>5.35</v>
      </c>
      <c r="F121" s="2">
        <v>107.48</v>
      </c>
      <c r="G121" t="s">
        <v>175</v>
      </c>
      <c r="H121" t="s">
        <v>14</v>
      </c>
      <c r="I121" t="s">
        <v>14</v>
      </c>
    </row>
    <row r="122" spans="1:9">
      <c r="A122" t="s">
        <v>192</v>
      </c>
      <c r="B122" t="s">
        <v>174</v>
      </c>
      <c r="C122" t="s">
        <v>83</v>
      </c>
      <c r="D122" s="1">
        <v>20.12</v>
      </c>
      <c r="E122" s="2">
        <v>4.85</v>
      </c>
      <c r="F122" s="2">
        <v>97.58</v>
      </c>
      <c r="G122" t="s">
        <v>175</v>
      </c>
      <c r="H122" t="s">
        <v>14</v>
      </c>
      <c r="I122" t="s">
        <v>14</v>
      </c>
    </row>
    <row r="123" spans="1:9">
      <c r="A123" t="s">
        <v>193</v>
      </c>
      <c r="B123" t="s">
        <v>174</v>
      </c>
      <c r="C123" t="s">
        <v>100</v>
      </c>
      <c r="D123" s="1">
        <v>20.09</v>
      </c>
      <c r="E123" s="2">
        <v>5.05</v>
      </c>
      <c r="F123" s="2">
        <v>101.45</v>
      </c>
      <c r="G123" t="s">
        <v>175</v>
      </c>
      <c r="H123" t="s">
        <v>14</v>
      </c>
      <c r="I123" t="s">
        <v>14</v>
      </c>
    </row>
    <row r="124" spans="1:9">
      <c r="A124" t="s">
        <v>194</v>
      </c>
      <c r="B124" t="s">
        <v>174</v>
      </c>
      <c r="C124" t="s">
        <v>105</v>
      </c>
      <c r="D124" s="1">
        <v>20.14</v>
      </c>
      <c r="E124" s="2">
        <v>3.6</v>
      </c>
      <c r="F124" s="2">
        <v>72.5</v>
      </c>
      <c r="G124" t="s">
        <v>175</v>
      </c>
      <c r="H124" t="s">
        <v>14</v>
      </c>
      <c r="I124" t="s">
        <v>14</v>
      </c>
    </row>
    <row r="125" spans="1:9">
      <c r="A125" t="s">
        <v>195</v>
      </c>
      <c r="B125" t="s">
        <v>174</v>
      </c>
      <c r="C125" t="s">
        <v>107</v>
      </c>
      <c r="D125" s="1">
        <v>20.11</v>
      </c>
      <c r="E125" s="2">
        <v>4.1</v>
      </c>
      <c r="F125" s="2">
        <v>82.45</v>
      </c>
      <c r="G125" t="s">
        <v>175</v>
      </c>
      <c r="H125" t="s">
        <v>14</v>
      </c>
      <c r="I125" t="s">
        <v>14</v>
      </c>
    </row>
    <row r="126" spans="1:9">
      <c r="A126" t="s">
        <v>196</v>
      </c>
      <c r="B126" t="s">
        <v>174</v>
      </c>
      <c r="C126" t="s">
        <v>83</v>
      </c>
      <c r="D126" s="1">
        <v>20.11</v>
      </c>
      <c r="E126" s="2">
        <v>4.85</v>
      </c>
      <c r="F126" s="2">
        <v>97.53</v>
      </c>
      <c r="G126" t="s">
        <v>175</v>
      </c>
      <c r="H126" t="s">
        <v>14</v>
      </c>
      <c r="I126" t="s">
        <v>14</v>
      </c>
    </row>
    <row r="127" spans="1:9">
      <c r="A127" t="s">
        <v>197</v>
      </c>
      <c r="B127" t="s">
        <v>174</v>
      </c>
      <c r="C127" t="s">
        <v>100</v>
      </c>
      <c r="D127" s="1">
        <v>20.13</v>
      </c>
      <c r="E127" s="2">
        <v>5.05</v>
      </c>
      <c r="F127" s="2">
        <v>101.66</v>
      </c>
      <c r="G127" t="s">
        <v>175</v>
      </c>
      <c r="H127" t="s">
        <v>14</v>
      </c>
      <c r="I127" t="s">
        <v>14</v>
      </c>
    </row>
    <row r="128" spans="1:9">
      <c r="A128" t="s">
        <v>198</v>
      </c>
      <c r="B128" t="s">
        <v>174</v>
      </c>
      <c r="C128" t="s">
        <v>100</v>
      </c>
      <c r="D128" s="1">
        <v>20.09</v>
      </c>
      <c r="E128" s="2">
        <v>5.05</v>
      </c>
      <c r="F128" s="2">
        <v>101.45</v>
      </c>
      <c r="G128" t="s">
        <v>175</v>
      </c>
      <c r="H128" t="s">
        <v>14</v>
      </c>
      <c r="I128" t="s">
        <v>14</v>
      </c>
    </row>
    <row r="129" spans="1:9">
      <c r="A129" t="s">
        <v>199</v>
      </c>
      <c r="B129" t="s">
        <v>174</v>
      </c>
      <c r="C129" t="s">
        <v>105</v>
      </c>
      <c r="D129" s="1">
        <v>20.13</v>
      </c>
      <c r="E129" s="2">
        <v>3.6</v>
      </c>
      <c r="F129" s="2">
        <v>72.47</v>
      </c>
      <c r="G129" t="s">
        <v>175</v>
      </c>
      <c r="H129" t="s">
        <v>14</v>
      </c>
      <c r="I129" t="s">
        <v>14</v>
      </c>
    </row>
    <row r="130" spans="1:9">
      <c r="A130" t="s">
        <v>200</v>
      </c>
      <c r="B130" t="s">
        <v>174</v>
      </c>
      <c r="C130" t="s">
        <v>105</v>
      </c>
      <c r="D130" s="1">
        <v>20.11</v>
      </c>
      <c r="E130" s="2">
        <v>3.6</v>
      </c>
      <c r="F130" s="2">
        <v>72.4</v>
      </c>
      <c r="G130" t="s">
        <v>175</v>
      </c>
      <c r="H130" t="s">
        <v>14</v>
      </c>
      <c r="I130" t="s">
        <v>14</v>
      </c>
    </row>
    <row r="131" spans="1:9">
      <c r="A131" t="s">
        <v>201</v>
      </c>
      <c r="B131" t="s">
        <v>174</v>
      </c>
      <c r="C131" t="s">
        <v>83</v>
      </c>
      <c r="D131" s="1">
        <v>20.2</v>
      </c>
      <c r="E131" s="2">
        <v>4.85</v>
      </c>
      <c r="F131" s="2">
        <v>97.97</v>
      </c>
      <c r="G131" t="s">
        <v>175</v>
      </c>
      <c r="H131" t="s">
        <v>14</v>
      </c>
      <c r="I131" t="s">
        <v>14</v>
      </c>
    </row>
    <row r="132" spans="1:9">
      <c r="A132" t="s">
        <v>202</v>
      </c>
      <c r="B132" t="s">
        <v>174</v>
      </c>
      <c r="C132" t="s">
        <v>105</v>
      </c>
      <c r="D132" s="1">
        <v>20.18</v>
      </c>
      <c r="E132" s="2">
        <v>3.6</v>
      </c>
      <c r="F132" s="2">
        <v>72.65</v>
      </c>
      <c r="G132" t="s">
        <v>175</v>
      </c>
      <c r="H132" t="s">
        <v>14</v>
      </c>
      <c r="I132" t="s">
        <v>14</v>
      </c>
    </row>
    <row r="133" spans="1:9">
      <c r="A133" t="s">
        <v>203</v>
      </c>
      <c r="B133" t="s">
        <v>174</v>
      </c>
      <c r="C133" t="s">
        <v>100</v>
      </c>
      <c r="D133" s="1">
        <v>20.14</v>
      </c>
      <c r="E133" s="2">
        <v>5.05</v>
      </c>
      <c r="F133" s="2">
        <v>101.71</v>
      </c>
      <c r="G133" t="s">
        <v>175</v>
      </c>
      <c r="H133" t="s">
        <v>14</v>
      </c>
      <c r="I133" t="s">
        <v>14</v>
      </c>
    </row>
    <row r="134" spans="1:9">
      <c r="A134" t="s">
        <v>204</v>
      </c>
      <c r="B134" t="s">
        <v>174</v>
      </c>
      <c r="C134" t="s">
        <v>120</v>
      </c>
      <c r="D134" s="1">
        <v>20.16</v>
      </c>
      <c r="E134" s="2">
        <v>4.1</v>
      </c>
      <c r="F134" s="2">
        <v>82.66</v>
      </c>
      <c r="G134" t="s">
        <v>175</v>
      </c>
      <c r="H134" t="s">
        <v>14</v>
      </c>
      <c r="I134" t="s">
        <v>14</v>
      </c>
    </row>
    <row r="135" spans="1:9">
      <c r="A135" t="s">
        <v>205</v>
      </c>
      <c r="B135" t="s">
        <v>174</v>
      </c>
      <c r="C135" t="s">
        <v>166</v>
      </c>
      <c r="D135" s="1">
        <v>20.16</v>
      </c>
      <c r="E135" s="2">
        <v>5.05</v>
      </c>
      <c r="F135" s="2">
        <v>101.81</v>
      </c>
      <c r="G135" t="s">
        <v>175</v>
      </c>
      <c r="H135" t="s">
        <v>14</v>
      </c>
      <c r="I135" t="s">
        <v>14</v>
      </c>
    </row>
    <row r="136" spans="1:9">
      <c r="A136" t="s">
        <v>206</v>
      </c>
      <c r="B136" t="s">
        <v>174</v>
      </c>
      <c r="C136" t="s">
        <v>88</v>
      </c>
      <c r="D136" s="1">
        <v>20.15</v>
      </c>
      <c r="E136" s="2">
        <v>4.1</v>
      </c>
      <c r="F136" s="2">
        <v>82.61</v>
      </c>
      <c r="G136" t="s">
        <v>175</v>
      </c>
      <c r="H136" t="s">
        <v>14</v>
      </c>
      <c r="I136" t="s">
        <v>14</v>
      </c>
    </row>
    <row r="137" spans="1:9">
      <c r="A137" t="s">
        <v>207</v>
      </c>
      <c r="B137" t="s">
        <v>174</v>
      </c>
      <c r="C137" t="s">
        <v>91</v>
      </c>
      <c r="D137" s="1">
        <v>20.1</v>
      </c>
      <c r="E137" s="2">
        <v>5.05</v>
      </c>
      <c r="F137" s="2">
        <v>101.51</v>
      </c>
      <c r="G137" t="s">
        <v>175</v>
      </c>
      <c r="H137" t="s">
        <v>14</v>
      </c>
      <c r="I137" t="s">
        <v>14</v>
      </c>
    </row>
    <row r="138" spans="1:9">
      <c r="A138" t="s">
        <v>208</v>
      </c>
      <c r="B138" t="s">
        <v>174</v>
      </c>
      <c r="C138" t="s">
        <v>86</v>
      </c>
      <c r="D138" s="1">
        <v>20.12</v>
      </c>
      <c r="E138" s="2">
        <v>5.05</v>
      </c>
      <c r="F138" s="2">
        <v>101.61</v>
      </c>
      <c r="G138" t="s">
        <v>175</v>
      </c>
      <c r="H138" t="s">
        <v>14</v>
      </c>
      <c r="I138" t="s">
        <v>14</v>
      </c>
    </row>
    <row r="139" spans="1:9">
      <c r="A139" t="s">
        <v>209</v>
      </c>
      <c r="B139" t="s">
        <v>174</v>
      </c>
      <c r="C139" t="s">
        <v>88</v>
      </c>
      <c r="D139" s="1">
        <v>20.12</v>
      </c>
      <c r="E139" s="2">
        <v>4.1</v>
      </c>
      <c r="F139" s="2">
        <v>82.49</v>
      </c>
      <c r="G139" t="s">
        <v>175</v>
      </c>
      <c r="H139" t="s">
        <v>14</v>
      </c>
      <c r="I139" t="s">
        <v>14</v>
      </c>
    </row>
    <row r="140" spans="1:9">
      <c r="A140" t="s">
        <v>210</v>
      </c>
      <c r="B140" t="s">
        <v>174</v>
      </c>
      <c r="C140" t="s">
        <v>91</v>
      </c>
      <c r="D140" s="1">
        <v>20.15</v>
      </c>
      <c r="E140" s="2">
        <v>5.05</v>
      </c>
      <c r="F140" s="2">
        <v>101.76</v>
      </c>
      <c r="G140" t="s">
        <v>175</v>
      </c>
      <c r="H140" t="s">
        <v>14</v>
      </c>
      <c r="I140" t="s">
        <v>14</v>
      </c>
    </row>
    <row r="141" spans="1:9">
      <c r="A141" t="s">
        <v>211</v>
      </c>
      <c r="B141" t="s">
        <v>174</v>
      </c>
      <c r="C141" t="s">
        <v>212</v>
      </c>
      <c r="D141" s="1">
        <v>20.12</v>
      </c>
      <c r="E141" s="2">
        <v>4.1</v>
      </c>
      <c r="F141" s="2">
        <v>82.49</v>
      </c>
      <c r="G141" t="s">
        <v>175</v>
      </c>
      <c r="H141" t="s">
        <v>14</v>
      </c>
      <c r="I141" t="s">
        <v>14</v>
      </c>
    </row>
    <row r="142" spans="1:9">
      <c r="A142" t="s">
        <v>213</v>
      </c>
      <c r="B142" t="s">
        <v>174</v>
      </c>
      <c r="C142" t="s">
        <v>191</v>
      </c>
      <c r="D142" s="1">
        <v>20.11</v>
      </c>
      <c r="E142" s="2">
        <v>5.35</v>
      </c>
      <c r="F142" s="2">
        <v>107.59</v>
      </c>
      <c r="G142" t="s">
        <v>175</v>
      </c>
      <c r="H142" t="s">
        <v>14</v>
      </c>
      <c r="I142" t="s">
        <v>14</v>
      </c>
    </row>
    <row r="143" spans="1:9">
      <c r="A143" t="s">
        <v>214</v>
      </c>
      <c r="B143" t="s">
        <v>174</v>
      </c>
      <c r="C143" t="s">
        <v>88</v>
      </c>
      <c r="D143" s="1">
        <v>20.13</v>
      </c>
      <c r="E143" s="2">
        <v>4.1</v>
      </c>
      <c r="F143" s="2">
        <v>82.53</v>
      </c>
      <c r="G143" t="s">
        <v>175</v>
      </c>
      <c r="H143" t="s">
        <v>14</v>
      </c>
      <c r="I143" t="s">
        <v>14</v>
      </c>
    </row>
    <row r="144" spans="1:9">
      <c r="A144" t="s">
        <v>215</v>
      </c>
      <c r="B144" t="s">
        <v>174</v>
      </c>
      <c r="C144" t="s">
        <v>212</v>
      </c>
      <c r="D144" s="1">
        <v>20.13</v>
      </c>
      <c r="E144" s="2">
        <v>4.1</v>
      </c>
      <c r="F144" s="2">
        <v>82.53</v>
      </c>
      <c r="G144" t="s">
        <v>175</v>
      </c>
      <c r="H144" t="s">
        <v>14</v>
      </c>
      <c r="I144" t="s">
        <v>14</v>
      </c>
    </row>
    <row r="145" spans="1:9">
      <c r="A145" t="s">
        <v>216</v>
      </c>
      <c r="B145" t="s">
        <v>174</v>
      </c>
      <c r="C145" t="s">
        <v>100</v>
      </c>
      <c r="D145" s="1">
        <v>20.15</v>
      </c>
      <c r="E145" s="2">
        <v>5.05</v>
      </c>
      <c r="F145" s="2">
        <v>101.76</v>
      </c>
      <c r="G145" t="s">
        <v>175</v>
      </c>
      <c r="H145" t="s">
        <v>14</v>
      </c>
      <c r="I145" t="s">
        <v>14</v>
      </c>
    </row>
    <row r="146" spans="1:9">
      <c r="A146" t="s">
        <v>217</v>
      </c>
      <c r="B146" t="s">
        <v>174</v>
      </c>
      <c r="C146" t="s">
        <v>191</v>
      </c>
      <c r="D146" s="1">
        <v>20.1</v>
      </c>
      <c r="E146" s="2">
        <v>5.35</v>
      </c>
      <c r="F146" s="2">
        <v>107.54</v>
      </c>
      <c r="G146" t="s">
        <v>175</v>
      </c>
      <c r="H146" t="s">
        <v>14</v>
      </c>
      <c r="I146" t="s">
        <v>14</v>
      </c>
    </row>
    <row r="147" spans="1:9">
      <c r="A147" t="s">
        <v>218</v>
      </c>
      <c r="B147" t="s">
        <v>174</v>
      </c>
      <c r="C147" t="s">
        <v>100</v>
      </c>
      <c r="D147" s="1">
        <v>20.14</v>
      </c>
      <c r="E147" s="2">
        <v>5.05</v>
      </c>
      <c r="F147" s="2">
        <v>101.71</v>
      </c>
      <c r="G147" t="s">
        <v>175</v>
      </c>
      <c r="H147" t="s">
        <v>14</v>
      </c>
      <c r="I147" t="s">
        <v>14</v>
      </c>
    </row>
    <row r="148" spans="1:9">
      <c r="A148" t="s">
        <v>219</v>
      </c>
      <c r="B148" t="s">
        <v>220</v>
      </c>
      <c r="C148" t="s">
        <v>221</v>
      </c>
      <c r="D148" s="1">
        <v>17.07</v>
      </c>
      <c r="E148" s="2">
        <v>6.1</v>
      </c>
      <c r="F148" s="2">
        <v>104.13</v>
      </c>
      <c r="G148" t="s">
        <v>222</v>
      </c>
      <c r="H148" t="s">
        <v>14</v>
      </c>
      <c r="I148" t="s">
        <v>14</v>
      </c>
    </row>
    <row r="149" spans="1:9">
      <c r="A149" t="s">
        <v>223</v>
      </c>
      <c r="B149" t="s">
        <v>220</v>
      </c>
      <c r="C149" t="s">
        <v>224</v>
      </c>
      <c r="D149" s="1">
        <v>17.05</v>
      </c>
      <c r="E149" s="2">
        <v>3.8</v>
      </c>
      <c r="F149" s="2">
        <v>64.79</v>
      </c>
      <c r="G149" t="s">
        <v>222</v>
      </c>
      <c r="H149" t="s">
        <v>14</v>
      </c>
      <c r="I149" t="s">
        <v>14</v>
      </c>
    </row>
    <row r="150" spans="1:9">
      <c r="A150" t="s">
        <v>225</v>
      </c>
      <c r="B150" t="s">
        <v>220</v>
      </c>
      <c r="C150" t="s">
        <v>226</v>
      </c>
      <c r="D150" s="1">
        <v>17.04</v>
      </c>
      <c r="E150" s="2">
        <v>5.6</v>
      </c>
      <c r="F150" s="2">
        <v>95.42</v>
      </c>
      <c r="G150" t="s">
        <v>222</v>
      </c>
      <c r="H150" t="s">
        <v>14</v>
      </c>
      <c r="I150" t="s">
        <v>14</v>
      </c>
    </row>
    <row r="151" spans="1:9">
      <c r="A151" t="s">
        <v>227</v>
      </c>
      <c r="B151" t="s">
        <v>220</v>
      </c>
      <c r="C151" t="s">
        <v>228</v>
      </c>
      <c r="D151" s="1">
        <v>17.02</v>
      </c>
      <c r="E151" s="2">
        <v>4.85</v>
      </c>
      <c r="F151" s="2">
        <v>82.55</v>
      </c>
      <c r="G151" t="s">
        <v>222</v>
      </c>
      <c r="H151" t="s">
        <v>14</v>
      </c>
      <c r="I151" t="s">
        <v>14</v>
      </c>
    </row>
    <row r="152" spans="1:9">
      <c r="A152" t="s">
        <v>229</v>
      </c>
      <c r="B152" t="s">
        <v>220</v>
      </c>
      <c r="C152" t="s">
        <v>230</v>
      </c>
      <c r="D152" s="1">
        <v>17.03</v>
      </c>
      <c r="E152" s="2">
        <v>5.35</v>
      </c>
      <c r="F152" s="2">
        <v>91.11</v>
      </c>
      <c r="G152" t="s">
        <v>222</v>
      </c>
      <c r="H152" t="s">
        <v>14</v>
      </c>
      <c r="I152" t="s">
        <v>14</v>
      </c>
    </row>
    <row r="153" spans="1:9">
      <c r="A153" t="s">
        <v>231</v>
      </c>
      <c r="B153" t="s">
        <v>220</v>
      </c>
      <c r="C153" t="s">
        <v>232</v>
      </c>
      <c r="D153" s="1">
        <v>17.04</v>
      </c>
      <c r="E153" s="2">
        <v>6.1</v>
      </c>
      <c r="F153" s="2">
        <v>103.94</v>
      </c>
      <c r="G153" t="s">
        <v>222</v>
      </c>
      <c r="H153" t="s">
        <v>14</v>
      </c>
      <c r="I153" t="s">
        <v>14</v>
      </c>
    </row>
    <row r="154" spans="1:9">
      <c r="A154" t="s">
        <v>233</v>
      </c>
      <c r="B154" t="s">
        <v>220</v>
      </c>
      <c r="C154" t="s">
        <v>226</v>
      </c>
      <c r="D154" s="1">
        <v>17.05</v>
      </c>
      <c r="E154" s="2">
        <v>5.6</v>
      </c>
      <c r="F154" s="2">
        <v>95.48</v>
      </c>
      <c r="G154" t="s">
        <v>222</v>
      </c>
      <c r="H154" t="s">
        <v>14</v>
      </c>
      <c r="I154" t="s">
        <v>14</v>
      </c>
    </row>
    <row r="155" spans="1:9">
      <c r="A155" t="s">
        <v>234</v>
      </c>
      <c r="B155" t="s">
        <v>220</v>
      </c>
      <c r="C155" t="s">
        <v>230</v>
      </c>
      <c r="D155" s="1">
        <v>17.06</v>
      </c>
      <c r="E155" s="2">
        <v>5.35</v>
      </c>
      <c r="F155" s="2">
        <v>91.27</v>
      </c>
      <c r="G155" t="s">
        <v>222</v>
      </c>
      <c r="H155" t="s">
        <v>14</v>
      </c>
      <c r="I155" t="s">
        <v>14</v>
      </c>
    </row>
    <row r="156" spans="1:9">
      <c r="A156" t="s">
        <v>235</v>
      </c>
      <c r="B156" t="s">
        <v>220</v>
      </c>
      <c r="C156" t="s">
        <v>230</v>
      </c>
      <c r="D156" s="1">
        <v>17.05</v>
      </c>
      <c r="E156" s="2">
        <v>5.35</v>
      </c>
      <c r="F156" s="2">
        <v>91.22</v>
      </c>
      <c r="G156" t="s">
        <v>222</v>
      </c>
      <c r="H156" t="s">
        <v>14</v>
      </c>
      <c r="I156" t="s">
        <v>14</v>
      </c>
    </row>
    <row r="157" spans="1:9">
      <c r="A157" t="s">
        <v>236</v>
      </c>
      <c r="B157" t="s">
        <v>220</v>
      </c>
      <c r="C157" t="s">
        <v>228</v>
      </c>
      <c r="D157" s="1">
        <v>17.04</v>
      </c>
      <c r="E157" s="2">
        <v>4.85</v>
      </c>
      <c r="F157" s="2">
        <v>82.64</v>
      </c>
      <c r="G157" t="s">
        <v>222</v>
      </c>
      <c r="H157" t="s">
        <v>14</v>
      </c>
      <c r="I157" t="s">
        <v>14</v>
      </c>
    </row>
    <row r="158" spans="1:9">
      <c r="A158" t="s">
        <v>237</v>
      </c>
      <c r="B158" t="s">
        <v>220</v>
      </c>
      <c r="C158" t="s">
        <v>238</v>
      </c>
      <c r="D158" s="1">
        <v>17.03</v>
      </c>
      <c r="E158" s="2">
        <v>5.05</v>
      </c>
      <c r="F158" s="2">
        <v>86</v>
      </c>
      <c r="G158" t="s">
        <v>222</v>
      </c>
      <c r="H158" t="s">
        <v>14</v>
      </c>
      <c r="I158" t="s">
        <v>14</v>
      </c>
    </row>
    <row r="159" spans="1:9">
      <c r="A159" t="s">
        <v>239</v>
      </c>
      <c r="B159" t="s">
        <v>220</v>
      </c>
      <c r="C159" t="s">
        <v>224</v>
      </c>
      <c r="D159" s="1">
        <v>17.03</v>
      </c>
      <c r="E159" s="2">
        <v>3.8</v>
      </c>
      <c r="F159" s="2">
        <v>64.71</v>
      </c>
      <c r="G159" t="s">
        <v>222</v>
      </c>
      <c r="H159" t="s">
        <v>14</v>
      </c>
      <c r="I159" t="s">
        <v>14</v>
      </c>
    </row>
    <row r="160" spans="1:9">
      <c r="A160" t="s">
        <v>240</v>
      </c>
      <c r="B160" t="s">
        <v>220</v>
      </c>
      <c r="C160" t="s">
        <v>241</v>
      </c>
      <c r="D160" s="1">
        <v>17.05</v>
      </c>
      <c r="E160" s="2">
        <v>6.85</v>
      </c>
      <c r="F160" s="2">
        <v>116.79</v>
      </c>
      <c r="G160" t="s">
        <v>222</v>
      </c>
      <c r="H160" t="s">
        <v>14</v>
      </c>
      <c r="I160" t="s">
        <v>14</v>
      </c>
    </row>
    <row r="161" spans="1:9">
      <c r="A161" t="s">
        <v>242</v>
      </c>
      <c r="B161" t="s">
        <v>220</v>
      </c>
      <c r="C161" t="s">
        <v>243</v>
      </c>
      <c r="D161" s="1">
        <v>17.02</v>
      </c>
      <c r="E161" s="2">
        <v>4.3</v>
      </c>
      <c r="F161" s="2">
        <v>73.19</v>
      </c>
      <c r="G161" t="s">
        <v>222</v>
      </c>
      <c r="H161" t="s">
        <v>14</v>
      </c>
      <c r="I161" t="s">
        <v>14</v>
      </c>
    </row>
    <row r="162" spans="1:9">
      <c r="A162" t="s">
        <v>244</v>
      </c>
      <c r="B162" t="s">
        <v>220</v>
      </c>
      <c r="C162" t="s">
        <v>238</v>
      </c>
      <c r="D162" s="1">
        <v>17.04</v>
      </c>
      <c r="E162" s="2">
        <v>5.05</v>
      </c>
      <c r="F162" s="2">
        <v>86.05</v>
      </c>
      <c r="G162" t="s">
        <v>222</v>
      </c>
      <c r="H162" t="s">
        <v>14</v>
      </c>
      <c r="I162" t="s">
        <v>14</v>
      </c>
    </row>
    <row r="163" spans="1:9">
      <c r="A163" t="s">
        <v>245</v>
      </c>
      <c r="B163" t="s">
        <v>220</v>
      </c>
      <c r="C163" t="s">
        <v>246</v>
      </c>
      <c r="D163" s="1">
        <v>17.04</v>
      </c>
      <c r="E163" s="2">
        <v>5.05</v>
      </c>
      <c r="F163" s="2">
        <v>86.05</v>
      </c>
      <c r="G163" t="s">
        <v>222</v>
      </c>
      <c r="H163" t="s">
        <v>14</v>
      </c>
      <c r="I163" t="s">
        <v>14</v>
      </c>
    </row>
    <row r="164" spans="1:9">
      <c r="A164" t="s">
        <v>247</v>
      </c>
      <c r="B164" t="s">
        <v>220</v>
      </c>
      <c r="C164" t="s">
        <v>248</v>
      </c>
      <c r="D164" s="1">
        <v>17.02</v>
      </c>
      <c r="E164" s="2">
        <v>5.6</v>
      </c>
      <c r="F164" s="2">
        <v>95.31</v>
      </c>
      <c r="G164" t="s">
        <v>222</v>
      </c>
      <c r="H164" t="s">
        <v>14</v>
      </c>
      <c r="I164" t="s">
        <v>14</v>
      </c>
    </row>
    <row r="165" spans="1:9">
      <c r="A165" t="s">
        <v>249</v>
      </c>
      <c r="B165" t="s">
        <v>220</v>
      </c>
      <c r="C165" t="s">
        <v>221</v>
      </c>
      <c r="D165" s="1">
        <v>17.05</v>
      </c>
      <c r="E165" s="2">
        <v>6.1</v>
      </c>
      <c r="F165" s="2">
        <v>104</v>
      </c>
      <c r="G165" t="s">
        <v>222</v>
      </c>
      <c r="H165" t="s">
        <v>14</v>
      </c>
      <c r="I165" t="s">
        <v>14</v>
      </c>
    </row>
    <row r="166" spans="1:9">
      <c r="A166" t="s">
        <v>250</v>
      </c>
      <c r="B166" t="s">
        <v>220</v>
      </c>
      <c r="C166" t="s">
        <v>251</v>
      </c>
      <c r="D166" s="1">
        <v>17.03</v>
      </c>
      <c r="E166" s="2">
        <v>5.85</v>
      </c>
      <c r="F166" s="2">
        <v>99.63</v>
      </c>
      <c r="G166" t="s">
        <v>222</v>
      </c>
      <c r="H166" t="s">
        <v>14</v>
      </c>
      <c r="I166" t="s">
        <v>14</v>
      </c>
    </row>
    <row r="167" spans="1:9">
      <c r="A167" t="s">
        <v>252</v>
      </c>
      <c r="B167" t="s">
        <v>220</v>
      </c>
      <c r="C167" t="s">
        <v>232</v>
      </c>
      <c r="D167" s="1">
        <v>17.02</v>
      </c>
      <c r="E167" s="2">
        <v>6.1</v>
      </c>
      <c r="F167" s="2">
        <v>103.82</v>
      </c>
      <c r="G167" t="s">
        <v>222</v>
      </c>
      <c r="H167" t="s">
        <v>14</v>
      </c>
      <c r="I167" t="s">
        <v>14</v>
      </c>
    </row>
    <row r="168" spans="1:9">
      <c r="A168" t="s">
        <v>253</v>
      </c>
      <c r="B168" t="s">
        <v>220</v>
      </c>
      <c r="C168" t="s">
        <v>254</v>
      </c>
      <c r="D168" s="1">
        <v>17.03</v>
      </c>
      <c r="E168" s="2">
        <v>5.35</v>
      </c>
      <c r="F168" s="2">
        <v>91.11</v>
      </c>
      <c r="G168" t="s">
        <v>222</v>
      </c>
      <c r="H168" t="s">
        <v>14</v>
      </c>
      <c r="I168" t="s">
        <v>14</v>
      </c>
    </row>
    <row r="169" spans="1:9">
      <c r="A169" t="s">
        <v>255</v>
      </c>
      <c r="B169" t="s">
        <v>220</v>
      </c>
      <c r="C169" t="s">
        <v>241</v>
      </c>
      <c r="D169" s="1">
        <v>17.03</v>
      </c>
      <c r="E169" s="2">
        <v>6.85</v>
      </c>
      <c r="F169" s="2">
        <v>116.66</v>
      </c>
      <c r="G169" t="s">
        <v>222</v>
      </c>
      <c r="H169" t="s">
        <v>14</v>
      </c>
      <c r="I169" t="s">
        <v>14</v>
      </c>
    </row>
    <row r="170" spans="1:9">
      <c r="A170" t="s">
        <v>256</v>
      </c>
      <c r="B170" t="s">
        <v>220</v>
      </c>
      <c r="C170" t="s">
        <v>238</v>
      </c>
      <c r="D170" s="1">
        <v>17.05</v>
      </c>
      <c r="E170" s="2">
        <v>5.05</v>
      </c>
      <c r="F170" s="2">
        <v>86.1</v>
      </c>
      <c r="G170" t="s">
        <v>222</v>
      </c>
      <c r="H170" t="s">
        <v>14</v>
      </c>
      <c r="I170" t="s">
        <v>14</v>
      </c>
    </row>
    <row r="171" spans="1:9">
      <c r="A171" t="s">
        <v>257</v>
      </c>
      <c r="B171" t="s">
        <v>220</v>
      </c>
      <c r="C171" t="s">
        <v>258</v>
      </c>
      <c r="D171" s="1">
        <v>17.05</v>
      </c>
      <c r="E171" s="2">
        <v>6.8</v>
      </c>
      <c r="F171" s="2">
        <v>115.94</v>
      </c>
      <c r="G171" t="s">
        <v>222</v>
      </c>
      <c r="H171" t="s">
        <v>14</v>
      </c>
      <c r="I171" t="s">
        <v>14</v>
      </c>
    </row>
    <row r="172" spans="1:9">
      <c r="A172" t="s">
        <v>259</v>
      </c>
      <c r="B172" t="s">
        <v>220</v>
      </c>
      <c r="C172" t="s">
        <v>243</v>
      </c>
      <c r="D172" s="1">
        <v>17.04</v>
      </c>
      <c r="E172" s="2">
        <v>4.3</v>
      </c>
      <c r="F172" s="2">
        <v>73.27</v>
      </c>
      <c r="G172" t="s">
        <v>222</v>
      </c>
      <c r="H172" t="s">
        <v>14</v>
      </c>
      <c r="I172" t="s">
        <v>14</v>
      </c>
    </row>
    <row r="173" spans="1:9">
      <c r="A173" t="s">
        <v>260</v>
      </c>
      <c r="B173" t="s">
        <v>220</v>
      </c>
      <c r="C173" t="s">
        <v>261</v>
      </c>
      <c r="D173" s="1">
        <v>17.05</v>
      </c>
      <c r="E173" s="2">
        <v>10.65</v>
      </c>
      <c r="F173" s="2">
        <v>181.58</v>
      </c>
      <c r="G173" t="s">
        <v>222</v>
      </c>
      <c r="H173" t="s">
        <v>14</v>
      </c>
      <c r="I173" t="s">
        <v>14</v>
      </c>
    </row>
    <row r="174" spans="1:9">
      <c r="A174" t="s">
        <v>262</v>
      </c>
      <c r="B174" t="s">
        <v>220</v>
      </c>
      <c r="C174" t="s">
        <v>263</v>
      </c>
      <c r="D174" s="1">
        <v>17.02</v>
      </c>
      <c r="E174" s="2">
        <v>3.6</v>
      </c>
      <c r="F174" s="2">
        <v>61.27</v>
      </c>
      <c r="G174" t="s">
        <v>222</v>
      </c>
      <c r="H174" t="s">
        <v>14</v>
      </c>
      <c r="I174" t="s">
        <v>14</v>
      </c>
    </row>
    <row r="175" spans="1:9">
      <c r="A175" t="s">
        <v>264</v>
      </c>
      <c r="B175" t="s">
        <v>220</v>
      </c>
      <c r="C175" t="s">
        <v>232</v>
      </c>
      <c r="D175" s="1">
        <v>17.03</v>
      </c>
      <c r="E175" s="2">
        <v>6.1</v>
      </c>
      <c r="F175" s="2">
        <v>103.88</v>
      </c>
      <c r="G175" t="s">
        <v>222</v>
      </c>
      <c r="H175" t="s">
        <v>14</v>
      </c>
      <c r="I175" t="s">
        <v>14</v>
      </c>
    </row>
    <row r="176" spans="1:9">
      <c r="A176" t="s">
        <v>265</v>
      </c>
      <c r="B176" t="s">
        <v>220</v>
      </c>
      <c r="C176" t="s">
        <v>266</v>
      </c>
      <c r="D176" s="1">
        <v>17.04</v>
      </c>
      <c r="E176" s="2">
        <v>3.6</v>
      </c>
      <c r="F176" s="2">
        <v>61.34</v>
      </c>
      <c r="G176" t="s">
        <v>222</v>
      </c>
      <c r="H176" t="s">
        <v>14</v>
      </c>
      <c r="I176" t="s">
        <v>14</v>
      </c>
    </row>
    <row r="177" spans="1:9">
      <c r="A177" t="s">
        <v>267</v>
      </c>
      <c r="B177" t="s">
        <v>220</v>
      </c>
      <c r="C177" t="s">
        <v>268</v>
      </c>
      <c r="D177" s="1">
        <v>17.01</v>
      </c>
      <c r="E177" s="2">
        <v>5.85</v>
      </c>
      <c r="F177" s="2">
        <v>99.51</v>
      </c>
      <c r="G177" t="s">
        <v>222</v>
      </c>
      <c r="H177" t="s">
        <v>14</v>
      </c>
      <c r="I177" t="s">
        <v>14</v>
      </c>
    </row>
    <row r="178" spans="1:9">
      <c r="A178" t="s">
        <v>269</v>
      </c>
      <c r="B178" t="s">
        <v>220</v>
      </c>
      <c r="C178" t="s">
        <v>238</v>
      </c>
      <c r="D178" s="1">
        <v>17.05</v>
      </c>
      <c r="E178" s="2">
        <v>5.05</v>
      </c>
      <c r="F178" s="2">
        <v>86.1</v>
      </c>
      <c r="G178" t="s">
        <v>222</v>
      </c>
      <c r="H178" t="s">
        <v>14</v>
      </c>
      <c r="I178" t="s">
        <v>14</v>
      </c>
    </row>
    <row r="179" spans="1:9">
      <c r="A179" t="s">
        <v>270</v>
      </c>
      <c r="B179" t="s">
        <v>220</v>
      </c>
      <c r="C179" t="s">
        <v>254</v>
      </c>
      <c r="D179" s="1">
        <v>17.02</v>
      </c>
      <c r="E179" s="2">
        <v>5.35</v>
      </c>
      <c r="F179" s="2">
        <v>91.06</v>
      </c>
      <c r="G179" t="s">
        <v>222</v>
      </c>
      <c r="H179" t="s">
        <v>14</v>
      </c>
      <c r="I179" t="s">
        <v>14</v>
      </c>
    </row>
    <row r="180" spans="1:9">
      <c r="A180" t="s">
        <v>271</v>
      </c>
      <c r="B180" t="s">
        <v>220</v>
      </c>
      <c r="C180" t="s">
        <v>272</v>
      </c>
      <c r="D180" s="1">
        <v>17.02</v>
      </c>
      <c r="E180" s="2">
        <v>10.65</v>
      </c>
      <c r="F180" s="2">
        <v>181.26</v>
      </c>
      <c r="G180" t="s">
        <v>222</v>
      </c>
      <c r="H180" t="s">
        <v>14</v>
      </c>
      <c r="I180" t="s">
        <v>14</v>
      </c>
    </row>
    <row r="181" spans="1:9">
      <c r="A181" t="s">
        <v>273</v>
      </c>
      <c r="B181" t="s">
        <v>274</v>
      </c>
      <c r="C181" t="s">
        <v>275</v>
      </c>
      <c r="D181" s="1">
        <v>19.33</v>
      </c>
      <c r="E181" s="2">
        <v>3.6</v>
      </c>
      <c r="F181" s="2">
        <v>69.59</v>
      </c>
      <c r="G181" t="s">
        <v>276</v>
      </c>
      <c r="H181" t="s">
        <v>14</v>
      </c>
      <c r="I181" t="s">
        <v>14</v>
      </c>
    </row>
    <row r="182" spans="1:9">
      <c r="A182" t="s">
        <v>277</v>
      </c>
      <c r="B182" t="s">
        <v>274</v>
      </c>
      <c r="C182" t="s">
        <v>278</v>
      </c>
      <c r="D182" s="1">
        <v>19.31</v>
      </c>
      <c r="E182" s="2">
        <v>6.3</v>
      </c>
      <c r="F182" s="2">
        <v>121.65</v>
      </c>
      <c r="G182" t="s">
        <v>276</v>
      </c>
      <c r="H182" t="s">
        <v>14</v>
      </c>
      <c r="I182" t="s">
        <v>14</v>
      </c>
    </row>
    <row r="183" spans="1:9">
      <c r="A183" t="s">
        <v>279</v>
      </c>
      <c r="B183" t="s">
        <v>274</v>
      </c>
      <c r="C183" t="s">
        <v>230</v>
      </c>
      <c r="D183" s="1">
        <v>19.31</v>
      </c>
      <c r="E183" s="2">
        <v>5.35</v>
      </c>
      <c r="F183" s="2">
        <v>103.31</v>
      </c>
      <c r="G183" t="s">
        <v>276</v>
      </c>
      <c r="H183" t="s">
        <v>14</v>
      </c>
      <c r="I183" t="s">
        <v>14</v>
      </c>
    </row>
    <row r="184" spans="1:9">
      <c r="A184" t="s">
        <v>280</v>
      </c>
      <c r="B184" t="s">
        <v>274</v>
      </c>
      <c r="C184" t="s">
        <v>281</v>
      </c>
      <c r="D184" s="1">
        <v>19.32</v>
      </c>
      <c r="E184" s="2">
        <v>9.1</v>
      </c>
      <c r="F184" s="2">
        <v>175.81</v>
      </c>
      <c r="G184" t="s">
        <v>276</v>
      </c>
      <c r="H184" t="s">
        <v>14</v>
      </c>
      <c r="I184" t="s">
        <v>14</v>
      </c>
    </row>
    <row r="185" spans="1:9">
      <c r="A185" t="s">
        <v>282</v>
      </c>
      <c r="B185" t="s">
        <v>274</v>
      </c>
      <c r="C185" t="s">
        <v>230</v>
      </c>
      <c r="D185" s="1">
        <v>19.29</v>
      </c>
      <c r="E185" s="2">
        <v>5.35</v>
      </c>
      <c r="F185" s="2">
        <v>103.2</v>
      </c>
      <c r="G185" t="s">
        <v>276</v>
      </c>
      <c r="H185" t="s">
        <v>14</v>
      </c>
      <c r="I185" t="s">
        <v>14</v>
      </c>
    </row>
    <row r="186" spans="1:9">
      <c r="A186" t="s">
        <v>283</v>
      </c>
      <c r="B186" t="s">
        <v>274</v>
      </c>
      <c r="C186" t="s">
        <v>284</v>
      </c>
      <c r="D186" s="1">
        <v>19.34</v>
      </c>
      <c r="E186" s="2">
        <v>5.85</v>
      </c>
      <c r="F186" s="2">
        <v>113.14</v>
      </c>
      <c r="G186" t="s">
        <v>276</v>
      </c>
      <c r="H186" t="s">
        <v>14</v>
      </c>
      <c r="I186" t="s">
        <v>14</v>
      </c>
    </row>
    <row r="187" spans="1:9">
      <c r="A187" t="s">
        <v>285</v>
      </c>
      <c r="B187" t="s">
        <v>274</v>
      </c>
      <c r="C187" t="s">
        <v>228</v>
      </c>
      <c r="D187" s="1">
        <v>19.43</v>
      </c>
      <c r="E187" s="2">
        <v>4.85</v>
      </c>
      <c r="F187" s="2">
        <v>94.24</v>
      </c>
      <c r="G187" t="s">
        <v>276</v>
      </c>
      <c r="H187" t="s">
        <v>14</v>
      </c>
      <c r="I187" t="s">
        <v>14</v>
      </c>
    </row>
    <row r="188" spans="1:9">
      <c r="A188" t="s">
        <v>286</v>
      </c>
      <c r="B188" t="s">
        <v>274</v>
      </c>
      <c r="C188" t="s">
        <v>287</v>
      </c>
      <c r="D188" s="1">
        <v>19.29</v>
      </c>
      <c r="E188" s="2">
        <v>7.35</v>
      </c>
      <c r="F188" s="2">
        <v>141.78</v>
      </c>
      <c r="G188" t="s">
        <v>276</v>
      </c>
      <c r="H188" t="s">
        <v>14</v>
      </c>
      <c r="I188" t="s">
        <v>14</v>
      </c>
    </row>
    <row r="189" spans="1:9">
      <c r="A189" t="s">
        <v>288</v>
      </c>
      <c r="B189" t="s">
        <v>274</v>
      </c>
      <c r="C189" t="s">
        <v>224</v>
      </c>
      <c r="D189" s="1">
        <v>19.43</v>
      </c>
      <c r="E189" s="2">
        <v>3.8</v>
      </c>
      <c r="F189" s="2">
        <v>73.83</v>
      </c>
      <c r="G189" t="s">
        <v>276</v>
      </c>
      <c r="H189" t="s">
        <v>14</v>
      </c>
      <c r="I189" t="s">
        <v>14</v>
      </c>
    </row>
    <row r="190" spans="1:9">
      <c r="A190" t="s">
        <v>289</v>
      </c>
      <c r="B190" t="s">
        <v>274</v>
      </c>
      <c r="C190" t="s">
        <v>281</v>
      </c>
      <c r="D190" s="1">
        <v>19.37</v>
      </c>
      <c r="E190" s="2">
        <v>9.1</v>
      </c>
      <c r="F190" s="2">
        <v>176.27</v>
      </c>
      <c r="G190" t="s">
        <v>276</v>
      </c>
      <c r="H190" t="s">
        <v>14</v>
      </c>
      <c r="I190" t="s">
        <v>14</v>
      </c>
    </row>
    <row r="191" spans="1:9">
      <c r="A191" t="s">
        <v>290</v>
      </c>
      <c r="B191" t="s">
        <v>274</v>
      </c>
      <c r="C191" t="s">
        <v>221</v>
      </c>
      <c r="D191" s="1">
        <v>19.35</v>
      </c>
      <c r="E191" s="2">
        <v>6.1</v>
      </c>
      <c r="F191" s="2">
        <v>118.04</v>
      </c>
      <c r="G191" t="s">
        <v>276</v>
      </c>
      <c r="H191" t="s">
        <v>14</v>
      </c>
      <c r="I191" t="s">
        <v>14</v>
      </c>
    </row>
    <row r="192" spans="1:9">
      <c r="A192" t="s">
        <v>291</v>
      </c>
      <c r="B192" t="s">
        <v>274</v>
      </c>
      <c r="C192" t="s">
        <v>246</v>
      </c>
      <c r="D192" s="1">
        <v>19.35</v>
      </c>
      <c r="E192" s="2">
        <v>5.05</v>
      </c>
      <c r="F192" s="2">
        <v>97.72</v>
      </c>
      <c r="G192" t="s">
        <v>276</v>
      </c>
      <c r="H192" t="s">
        <v>14</v>
      </c>
      <c r="I192" t="s">
        <v>14</v>
      </c>
    </row>
    <row r="193" spans="1:9">
      <c r="A193" t="s">
        <v>292</v>
      </c>
      <c r="B193" t="s">
        <v>274</v>
      </c>
      <c r="C193" t="s">
        <v>224</v>
      </c>
      <c r="D193" s="1">
        <v>19.36</v>
      </c>
      <c r="E193" s="2">
        <v>3.8</v>
      </c>
      <c r="F193" s="2">
        <v>73.57</v>
      </c>
      <c r="G193" t="s">
        <v>276</v>
      </c>
      <c r="H193" t="s">
        <v>14</v>
      </c>
      <c r="I193" t="s">
        <v>14</v>
      </c>
    </row>
    <row r="194" spans="1:9">
      <c r="A194" t="s">
        <v>293</v>
      </c>
      <c r="B194" t="s">
        <v>274</v>
      </c>
      <c r="C194" t="s">
        <v>261</v>
      </c>
      <c r="D194" s="1">
        <v>19.45</v>
      </c>
      <c r="E194" s="2">
        <v>10.65</v>
      </c>
      <c r="F194" s="2">
        <v>207.14</v>
      </c>
      <c r="G194" t="s">
        <v>276</v>
      </c>
      <c r="H194" t="s">
        <v>14</v>
      </c>
      <c r="I194" t="s">
        <v>14</v>
      </c>
    </row>
    <row r="195" spans="1:9">
      <c r="A195" t="s">
        <v>294</v>
      </c>
      <c r="B195" t="s">
        <v>274</v>
      </c>
      <c r="C195" t="s">
        <v>295</v>
      </c>
      <c r="D195" s="1">
        <v>19.37</v>
      </c>
      <c r="E195" s="2">
        <v>6.85</v>
      </c>
      <c r="F195" s="2">
        <v>132.68</v>
      </c>
      <c r="G195" t="s">
        <v>276</v>
      </c>
      <c r="H195" t="s">
        <v>14</v>
      </c>
      <c r="I195" t="s">
        <v>14</v>
      </c>
    </row>
    <row r="196" spans="1:9">
      <c r="A196" t="s">
        <v>296</v>
      </c>
      <c r="B196" t="s">
        <v>274</v>
      </c>
      <c r="C196" t="s">
        <v>297</v>
      </c>
      <c r="D196" s="1">
        <v>19.33</v>
      </c>
      <c r="E196" s="2">
        <v>6.85</v>
      </c>
      <c r="F196" s="2">
        <v>132.41</v>
      </c>
      <c r="G196" t="s">
        <v>276</v>
      </c>
      <c r="H196" t="s">
        <v>14</v>
      </c>
      <c r="I196" t="s">
        <v>14</v>
      </c>
    </row>
    <row r="197" spans="1:9">
      <c r="A197" t="s">
        <v>298</v>
      </c>
      <c r="B197" t="s">
        <v>274</v>
      </c>
      <c r="C197" t="s">
        <v>299</v>
      </c>
      <c r="D197" s="1">
        <v>19.32</v>
      </c>
      <c r="E197" s="2">
        <v>5.85</v>
      </c>
      <c r="F197" s="2">
        <v>113.02</v>
      </c>
      <c r="G197" t="s">
        <v>276</v>
      </c>
      <c r="H197" t="s">
        <v>14</v>
      </c>
      <c r="I197" t="s">
        <v>14</v>
      </c>
    </row>
    <row r="198" spans="1:9">
      <c r="A198" t="s">
        <v>300</v>
      </c>
      <c r="B198" t="s">
        <v>274</v>
      </c>
      <c r="C198" t="s">
        <v>272</v>
      </c>
      <c r="D198" s="1">
        <v>19.38</v>
      </c>
      <c r="E198" s="2">
        <v>10.65</v>
      </c>
      <c r="F198" s="2">
        <v>206.4</v>
      </c>
      <c r="G198" t="s">
        <v>276</v>
      </c>
      <c r="H198" t="s">
        <v>14</v>
      </c>
      <c r="I198" t="s">
        <v>14</v>
      </c>
    </row>
    <row r="199" spans="1:9">
      <c r="A199" t="s">
        <v>301</v>
      </c>
      <c r="B199" t="s">
        <v>274</v>
      </c>
      <c r="C199" t="s">
        <v>272</v>
      </c>
      <c r="D199" s="1">
        <v>19.35</v>
      </c>
      <c r="E199" s="2">
        <v>10.65</v>
      </c>
      <c r="F199" s="2">
        <v>206.08</v>
      </c>
      <c r="G199" t="s">
        <v>276</v>
      </c>
      <c r="H199" t="s">
        <v>14</v>
      </c>
      <c r="I199" t="s">
        <v>14</v>
      </c>
    </row>
    <row r="200" spans="1:9">
      <c r="A200" t="s">
        <v>302</v>
      </c>
      <c r="B200" t="s">
        <v>274</v>
      </c>
      <c r="C200" t="s">
        <v>266</v>
      </c>
      <c r="D200" s="1">
        <v>19.31</v>
      </c>
      <c r="E200" s="2">
        <v>3.6</v>
      </c>
      <c r="F200" s="2">
        <v>69.52</v>
      </c>
      <c r="G200" t="s">
        <v>276</v>
      </c>
      <c r="H200" t="s">
        <v>14</v>
      </c>
      <c r="I200" t="s">
        <v>14</v>
      </c>
    </row>
    <row r="201" spans="1:9">
      <c r="A201" t="s">
        <v>303</v>
      </c>
      <c r="B201" t="s">
        <v>274</v>
      </c>
      <c r="C201" t="s">
        <v>248</v>
      </c>
      <c r="D201" s="1">
        <v>19.32</v>
      </c>
      <c r="E201" s="2">
        <v>5.6</v>
      </c>
      <c r="F201" s="2">
        <v>108.19</v>
      </c>
      <c r="G201" t="s">
        <v>276</v>
      </c>
      <c r="H201" t="s">
        <v>14</v>
      </c>
      <c r="I201" t="s">
        <v>14</v>
      </c>
    </row>
    <row r="202" spans="1:9">
      <c r="A202" t="s">
        <v>304</v>
      </c>
      <c r="B202" t="s">
        <v>274</v>
      </c>
      <c r="C202" t="s">
        <v>266</v>
      </c>
      <c r="D202" s="1">
        <v>19.28</v>
      </c>
      <c r="E202" s="2">
        <v>3.6</v>
      </c>
      <c r="F202" s="2">
        <v>69.41</v>
      </c>
      <c r="G202" t="s">
        <v>276</v>
      </c>
      <c r="H202" t="s">
        <v>14</v>
      </c>
      <c r="I202" t="s">
        <v>14</v>
      </c>
    </row>
    <row r="203" spans="1:9">
      <c r="A203" t="s">
        <v>305</v>
      </c>
      <c r="B203" t="s">
        <v>274</v>
      </c>
      <c r="C203" t="s">
        <v>281</v>
      </c>
      <c r="D203" s="1">
        <v>19.34</v>
      </c>
      <c r="E203" s="2">
        <v>9.1</v>
      </c>
      <c r="F203" s="2">
        <v>175.99</v>
      </c>
      <c r="G203" t="s">
        <v>276</v>
      </c>
      <c r="H203" t="s">
        <v>14</v>
      </c>
      <c r="I203" t="s">
        <v>14</v>
      </c>
    </row>
    <row r="204" spans="1:9">
      <c r="A204" t="s">
        <v>306</v>
      </c>
      <c r="B204" t="s">
        <v>274</v>
      </c>
      <c r="C204" t="s">
        <v>307</v>
      </c>
      <c r="D204" s="1">
        <v>19.25</v>
      </c>
      <c r="E204" s="2">
        <v>3.25</v>
      </c>
      <c r="F204" s="2">
        <v>62.56</v>
      </c>
      <c r="G204" t="s">
        <v>276</v>
      </c>
      <c r="H204" t="s">
        <v>14</v>
      </c>
      <c r="I204" t="s">
        <v>14</v>
      </c>
    </row>
    <row r="205" spans="1:9">
      <c r="A205" t="s">
        <v>308</v>
      </c>
      <c r="B205" t="s">
        <v>274</v>
      </c>
      <c r="C205" t="s">
        <v>224</v>
      </c>
      <c r="D205" s="1">
        <v>19.34</v>
      </c>
      <c r="E205" s="2">
        <v>3.8</v>
      </c>
      <c r="F205" s="2">
        <v>73.49</v>
      </c>
      <c r="G205" t="s">
        <v>276</v>
      </c>
      <c r="H205" t="s">
        <v>14</v>
      </c>
      <c r="I205" t="s">
        <v>14</v>
      </c>
    </row>
    <row r="206" spans="1:9">
      <c r="A206" t="s">
        <v>309</v>
      </c>
      <c r="B206" t="s">
        <v>310</v>
      </c>
      <c r="C206" t="s">
        <v>221</v>
      </c>
      <c r="D206" s="1">
        <v>20.8</v>
      </c>
      <c r="E206" s="2">
        <v>6.1</v>
      </c>
      <c r="F206" s="2">
        <v>126.88</v>
      </c>
      <c r="G206" t="s">
        <v>311</v>
      </c>
      <c r="H206" t="s">
        <v>14</v>
      </c>
      <c r="I206" t="s">
        <v>14</v>
      </c>
    </row>
    <row r="207" spans="1:9">
      <c r="A207" t="s">
        <v>312</v>
      </c>
      <c r="B207" t="s">
        <v>310</v>
      </c>
      <c r="C207" t="s">
        <v>313</v>
      </c>
      <c r="D207" s="1">
        <v>20.71</v>
      </c>
      <c r="E207" s="2">
        <v>4.1</v>
      </c>
      <c r="F207" s="2">
        <v>84.91</v>
      </c>
      <c r="G207" t="s">
        <v>311</v>
      </c>
      <c r="H207" t="s">
        <v>14</v>
      </c>
      <c r="I207" t="s">
        <v>14</v>
      </c>
    </row>
    <row r="208" spans="1:9">
      <c r="A208" t="s">
        <v>314</v>
      </c>
      <c r="B208" t="s">
        <v>310</v>
      </c>
      <c r="C208" t="s">
        <v>254</v>
      </c>
      <c r="D208" s="1">
        <v>20.77</v>
      </c>
      <c r="E208" s="2">
        <v>5.35</v>
      </c>
      <c r="F208" s="2">
        <v>111.12</v>
      </c>
      <c r="G208" t="s">
        <v>311</v>
      </c>
      <c r="H208" t="s">
        <v>14</v>
      </c>
      <c r="I208" t="s">
        <v>14</v>
      </c>
    </row>
    <row r="209" spans="1:9">
      <c r="A209" t="s">
        <v>315</v>
      </c>
      <c r="B209" t="s">
        <v>310</v>
      </c>
      <c r="C209" t="s">
        <v>278</v>
      </c>
      <c r="D209" s="1">
        <v>20.78</v>
      </c>
      <c r="E209" s="2">
        <v>6.3</v>
      </c>
      <c r="F209" s="2">
        <v>130.91</v>
      </c>
      <c r="G209" t="s">
        <v>311</v>
      </c>
      <c r="H209" t="s">
        <v>14</v>
      </c>
      <c r="I209" t="s">
        <v>14</v>
      </c>
    </row>
    <row r="210" spans="1:9">
      <c r="A210" t="s">
        <v>316</v>
      </c>
      <c r="B210" t="s">
        <v>310</v>
      </c>
      <c r="C210" t="s">
        <v>317</v>
      </c>
      <c r="D210" s="1">
        <v>20.76</v>
      </c>
      <c r="E210" s="2">
        <v>5.6</v>
      </c>
      <c r="F210" s="2">
        <v>116.26</v>
      </c>
      <c r="G210" t="s">
        <v>311</v>
      </c>
      <c r="H210" t="s">
        <v>14</v>
      </c>
      <c r="I210" t="s">
        <v>14</v>
      </c>
    </row>
    <row r="211" spans="1:9">
      <c r="A211" t="s">
        <v>318</v>
      </c>
      <c r="B211" t="s">
        <v>310</v>
      </c>
      <c r="C211" t="s">
        <v>319</v>
      </c>
      <c r="D211" s="1">
        <v>20.79</v>
      </c>
      <c r="E211" s="2">
        <v>6.85</v>
      </c>
      <c r="F211" s="2">
        <v>142.41</v>
      </c>
      <c r="G211" t="s">
        <v>311</v>
      </c>
      <c r="H211" t="s">
        <v>14</v>
      </c>
      <c r="I211" t="s">
        <v>14</v>
      </c>
    </row>
    <row r="212" spans="1:9">
      <c r="A212" t="s">
        <v>320</v>
      </c>
      <c r="B212" t="s">
        <v>310</v>
      </c>
      <c r="C212" t="s">
        <v>251</v>
      </c>
      <c r="D212" s="1">
        <v>20.82</v>
      </c>
      <c r="E212" s="2">
        <v>5.85</v>
      </c>
      <c r="F212" s="2">
        <v>121.8</v>
      </c>
      <c r="G212" t="s">
        <v>311</v>
      </c>
      <c r="H212" t="s">
        <v>14</v>
      </c>
      <c r="I212" t="s">
        <v>14</v>
      </c>
    </row>
    <row r="213" spans="1:9">
      <c r="A213" t="s">
        <v>321</v>
      </c>
      <c r="B213" t="s">
        <v>310</v>
      </c>
      <c r="C213" t="s">
        <v>228</v>
      </c>
      <c r="D213" s="1">
        <v>20.81</v>
      </c>
      <c r="E213" s="2">
        <v>4.85</v>
      </c>
      <c r="F213" s="2">
        <v>100.93</v>
      </c>
      <c r="G213" t="s">
        <v>311</v>
      </c>
      <c r="H213" t="s">
        <v>14</v>
      </c>
      <c r="I213" t="s">
        <v>14</v>
      </c>
    </row>
    <row r="214" spans="1:9">
      <c r="A214" t="s">
        <v>322</v>
      </c>
      <c r="B214" t="s">
        <v>310</v>
      </c>
      <c r="C214" t="s">
        <v>281</v>
      </c>
      <c r="D214" s="1">
        <v>20.88</v>
      </c>
      <c r="E214" s="2">
        <v>9.1</v>
      </c>
      <c r="F214" s="2">
        <v>190.01</v>
      </c>
      <c r="G214" t="s">
        <v>311</v>
      </c>
      <c r="H214" t="s">
        <v>14</v>
      </c>
      <c r="I214" t="s">
        <v>14</v>
      </c>
    </row>
    <row r="215" spans="1:9">
      <c r="A215" t="s">
        <v>323</v>
      </c>
      <c r="B215" t="s">
        <v>310</v>
      </c>
      <c r="C215" t="s">
        <v>224</v>
      </c>
      <c r="D215" s="1">
        <v>20.85</v>
      </c>
      <c r="E215" s="2">
        <v>3.8</v>
      </c>
      <c r="F215" s="2">
        <v>79.23</v>
      </c>
      <c r="G215" t="s">
        <v>311</v>
      </c>
      <c r="H215" t="s">
        <v>14</v>
      </c>
      <c r="I215" t="s">
        <v>14</v>
      </c>
    </row>
    <row r="216" spans="1:9">
      <c r="A216" t="s">
        <v>324</v>
      </c>
      <c r="B216" t="s">
        <v>310</v>
      </c>
      <c r="C216" t="s">
        <v>284</v>
      </c>
      <c r="D216" s="1">
        <v>20.84</v>
      </c>
      <c r="E216" s="2">
        <v>5.85</v>
      </c>
      <c r="F216" s="2">
        <v>121.91</v>
      </c>
      <c r="G216" t="s">
        <v>311</v>
      </c>
      <c r="H216" t="s">
        <v>14</v>
      </c>
      <c r="I216" t="s">
        <v>14</v>
      </c>
    </row>
    <row r="217" spans="1:9">
      <c r="A217" t="s">
        <v>325</v>
      </c>
      <c r="B217" t="s">
        <v>310</v>
      </c>
      <c r="C217" t="s">
        <v>241</v>
      </c>
      <c r="D217" s="1">
        <v>20.83</v>
      </c>
      <c r="E217" s="2">
        <v>6.85</v>
      </c>
      <c r="F217" s="2">
        <v>142.69</v>
      </c>
      <c r="G217" t="s">
        <v>311</v>
      </c>
      <c r="H217" t="s">
        <v>14</v>
      </c>
      <c r="I217" t="s">
        <v>14</v>
      </c>
    </row>
    <row r="218" spans="1:9">
      <c r="A218" t="s">
        <v>326</v>
      </c>
      <c r="B218" t="s">
        <v>310</v>
      </c>
      <c r="C218" t="s">
        <v>327</v>
      </c>
      <c r="D218" s="1">
        <v>20.79</v>
      </c>
      <c r="E218" s="2">
        <v>5.05</v>
      </c>
      <c r="F218" s="2">
        <v>104.99</v>
      </c>
      <c r="G218" t="s">
        <v>311</v>
      </c>
      <c r="H218" t="s">
        <v>14</v>
      </c>
      <c r="I218" t="s">
        <v>14</v>
      </c>
    </row>
    <row r="219" spans="1:9">
      <c r="A219" t="s">
        <v>328</v>
      </c>
      <c r="B219" t="s">
        <v>310</v>
      </c>
      <c r="C219" t="s">
        <v>221</v>
      </c>
      <c r="D219" s="1">
        <v>20.84</v>
      </c>
      <c r="E219" s="2">
        <v>6.1</v>
      </c>
      <c r="F219" s="2">
        <v>127.12</v>
      </c>
      <c r="G219" t="s">
        <v>311</v>
      </c>
      <c r="H219" t="s">
        <v>14</v>
      </c>
      <c r="I219" t="s">
        <v>14</v>
      </c>
    </row>
    <row r="220" spans="1:9">
      <c r="A220" t="s">
        <v>329</v>
      </c>
      <c r="B220" t="s">
        <v>310</v>
      </c>
      <c r="C220" t="s">
        <v>246</v>
      </c>
      <c r="D220" s="1">
        <v>20.87</v>
      </c>
      <c r="E220" s="2">
        <v>5.05</v>
      </c>
      <c r="F220" s="2">
        <v>105.39</v>
      </c>
      <c r="G220" t="s">
        <v>311</v>
      </c>
      <c r="H220" t="s">
        <v>14</v>
      </c>
      <c r="I220" t="s">
        <v>14</v>
      </c>
    </row>
    <row r="221" spans="1:9">
      <c r="A221" t="s">
        <v>330</v>
      </c>
      <c r="B221" t="s">
        <v>310</v>
      </c>
      <c r="C221" t="s">
        <v>224</v>
      </c>
      <c r="D221" s="1">
        <v>20.8</v>
      </c>
      <c r="E221" s="2">
        <v>3.8</v>
      </c>
      <c r="F221" s="2">
        <v>79.04</v>
      </c>
      <c r="G221" t="s">
        <v>311</v>
      </c>
      <c r="H221" t="s">
        <v>14</v>
      </c>
      <c r="I221" t="s">
        <v>14</v>
      </c>
    </row>
    <row r="222" spans="1:9">
      <c r="A222" t="s">
        <v>331</v>
      </c>
      <c r="B222" t="s">
        <v>310</v>
      </c>
      <c r="C222" t="s">
        <v>238</v>
      </c>
      <c r="D222" s="1">
        <v>20.83</v>
      </c>
      <c r="E222" s="2">
        <v>5.05</v>
      </c>
      <c r="F222" s="2">
        <v>105.19</v>
      </c>
      <c r="G222" t="s">
        <v>311</v>
      </c>
      <c r="H222" t="s">
        <v>14</v>
      </c>
      <c r="I222" t="s">
        <v>14</v>
      </c>
    </row>
    <row r="223" spans="1:9">
      <c r="A223" t="s">
        <v>332</v>
      </c>
      <c r="B223" t="s">
        <v>310</v>
      </c>
      <c r="C223" t="s">
        <v>333</v>
      </c>
      <c r="D223" s="1">
        <v>20.83</v>
      </c>
      <c r="E223" s="2">
        <v>5.85</v>
      </c>
      <c r="F223" s="2">
        <v>121.86</v>
      </c>
      <c r="G223" t="s">
        <v>311</v>
      </c>
      <c r="H223" t="s">
        <v>14</v>
      </c>
      <c r="I223" t="s">
        <v>14</v>
      </c>
    </row>
    <row r="224" spans="1:9">
      <c r="A224" t="s">
        <v>334</v>
      </c>
      <c r="B224" t="s">
        <v>310</v>
      </c>
      <c r="C224" t="s">
        <v>238</v>
      </c>
      <c r="D224" s="1">
        <v>20.83</v>
      </c>
      <c r="E224" s="2">
        <v>5.05</v>
      </c>
      <c r="F224" s="2">
        <v>105.19</v>
      </c>
      <c r="G224" t="s">
        <v>311</v>
      </c>
      <c r="H224" t="s">
        <v>14</v>
      </c>
      <c r="I224" t="s">
        <v>14</v>
      </c>
    </row>
    <row r="225" spans="1:9">
      <c r="A225" t="s">
        <v>335</v>
      </c>
      <c r="B225" t="s">
        <v>310</v>
      </c>
      <c r="C225" t="s">
        <v>299</v>
      </c>
      <c r="D225" s="1">
        <v>20.82</v>
      </c>
      <c r="E225" s="2">
        <v>5.85</v>
      </c>
      <c r="F225" s="2">
        <v>121.8</v>
      </c>
      <c r="G225" t="s">
        <v>311</v>
      </c>
      <c r="H225" t="s">
        <v>14</v>
      </c>
      <c r="I225" t="s">
        <v>14</v>
      </c>
    </row>
    <row r="226" spans="1:9">
      <c r="A226" t="s">
        <v>336</v>
      </c>
      <c r="B226" t="s">
        <v>310</v>
      </c>
      <c r="C226" t="s">
        <v>238</v>
      </c>
      <c r="D226" s="1">
        <v>20.83</v>
      </c>
      <c r="E226" s="2">
        <v>5.05</v>
      </c>
      <c r="F226" s="2">
        <v>105.19</v>
      </c>
      <c r="G226" t="s">
        <v>311</v>
      </c>
      <c r="H226" t="s">
        <v>14</v>
      </c>
      <c r="I226" t="s">
        <v>14</v>
      </c>
    </row>
    <row r="227" spans="1:9">
      <c r="A227" t="s">
        <v>337</v>
      </c>
      <c r="B227" t="s">
        <v>310</v>
      </c>
      <c r="C227" t="s">
        <v>241</v>
      </c>
      <c r="D227" s="1">
        <v>20.83</v>
      </c>
      <c r="E227" s="2">
        <v>6.85</v>
      </c>
      <c r="F227" s="2">
        <v>142.69</v>
      </c>
      <c r="G227" t="s">
        <v>311</v>
      </c>
      <c r="H227" t="s">
        <v>14</v>
      </c>
      <c r="I227" t="s">
        <v>14</v>
      </c>
    </row>
    <row r="228" spans="1:9">
      <c r="A228" t="s">
        <v>338</v>
      </c>
      <c r="B228" t="s">
        <v>310</v>
      </c>
      <c r="C228" t="s">
        <v>313</v>
      </c>
      <c r="D228" s="1">
        <v>20.81</v>
      </c>
      <c r="E228" s="2">
        <v>4.1</v>
      </c>
      <c r="F228" s="2">
        <v>85.32</v>
      </c>
      <c r="G228" t="s">
        <v>311</v>
      </c>
      <c r="H228" t="s">
        <v>14</v>
      </c>
      <c r="I228" t="s">
        <v>14</v>
      </c>
    </row>
    <row r="229" spans="1:9">
      <c r="A229" t="s">
        <v>339</v>
      </c>
      <c r="B229" t="s">
        <v>310</v>
      </c>
      <c r="C229" t="s">
        <v>272</v>
      </c>
      <c r="D229" s="1">
        <v>20.84</v>
      </c>
      <c r="E229" s="2">
        <v>10.65</v>
      </c>
      <c r="F229" s="2">
        <v>221.95</v>
      </c>
      <c r="G229" t="s">
        <v>311</v>
      </c>
      <c r="H229" t="s">
        <v>14</v>
      </c>
      <c r="I229" t="s">
        <v>14</v>
      </c>
    </row>
    <row r="230" spans="1:9">
      <c r="A230" t="s">
        <v>340</v>
      </c>
      <c r="B230" t="s">
        <v>310</v>
      </c>
      <c r="C230" t="s">
        <v>281</v>
      </c>
      <c r="D230" s="1">
        <v>20.81</v>
      </c>
      <c r="E230" s="2">
        <v>9.1</v>
      </c>
      <c r="F230" s="2">
        <v>189.37</v>
      </c>
      <c r="G230" t="s">
        <v>311</v>
      </c>
      <c r="H230" t="s">
        <v>14</v>
      </c>
      <c r="I230" t="s">
        <v>14</v>
      </c>
    </row>
    <row r="231" spans="1:9">
      <c r="A231" t="s">
        <v>341</v>
      </c>
      <c r="B231" t="s">
        <v>310</v>
      </c>
      <c r="C231" t="s">
        <v>342</v>
      </c>
      <c r="D231" s="1">
        <v>20.82</v>
      </c>
      <c r="E231" s="2">
        <v>5.6</v>
      </c>
      <c r="F231" s="2">
        <v>116.59</v>
      </c>
      <c r="G231" t="s">
        <v>311</v>
      </c>
      <c r="H231" t="s">
        <v>14</v>
      </c>
      <c r="I231" t="s">
        <v>14</v>
      </c>
    </row>
    <row r="232" spans="1:9">
      <c r="A232" t="s">
        <v>343</v>
      </c>
      <c r="B232" t="s">
        <v>310</v>
      </c>
      <c r="C232" t="s">
        <v>224</v>
      </c>
      <c r="D232" s="1">
        <v>20.83</v>
      </c>
      <c r="E232" s="2">
        <v>3.8</v>
      </c>
      <c r="F232" s="2">
        <v>79.15</v>
      </c>
      <c r="G232" t="s">
        <v>311</v>
      </c>
      <c r="H232" t="s">
        <v>14</v>
      </c>
      <c r="I232" t="s">
        <v>14</v>
      </c>
    </row>
    <row r="233" spans="1:9">
      <c r="A233"/>
      <c r="B233"/>
      <c r="C233"/>
      <c r="D233" s="1"/>
      <c r="E233" s="2"/>
      <c r="F233" s="2"/>
      <c r="G233"/>
      <c r="H233"/>
      <c r="I2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347</v>
      </c>
      <c r="B2" t="s">
        <v>348</v>
      </c>
      <c r="C2" t="s">
        <v>349</v>
      </c>
      <c r="D2" s="1">
        <v>24.48</v>
      </c>
      <c r="E2" s="2">
        <v>8.5</v>
      </c>
      <c r="F2" s="2">
        <v>208.08</v>
      </c>
      <c r="G2" t="s">
        <v>350</v>
      </c>
      <c r="H2" t="s">
        <v>350</v>
      </c>
    </row>
    <row r="3" spans="1:8">
      <c r="A3" t="s">
        <v>351</v>
      </c>
      <c r="B3" t="s">
        <v>348</v>
      </c>
      <c r="C3" t="s">
        <v>352</v>
      </c>
      <c r="D3" s="1">
        <v>24.06</v>
      </c>
      <c r="E3" s="2">
        <v>8.5</v>
      </c>
      <c r="F3" s="2">
        <v>204.51</v>
      </c>
      <c r="G3" t="s">
        <v>353</v>
      </c>
      <c r="H3" t="s">
        <v>353</v>
      </c>
    </row>
    <row r="4" spans="1:8">
      <c r="A4" t="s">
        <v>354</v>
      </c>
      <c r="B4" t="s">
        <v>355</v>
      </c>
      <c r="C4" t="s">
        <v>356</v>
      </c>
      <c r="D4" s="1">
        <v>25.63</v>
      </c>
      <c r="E4" s="2">
        <v>6.5</v>
      </c>
      <c r="F4" s="2">
        <v>166.6</v>
      </c>
      <c r="G4" t="s">
        <v>357</v>
      </c>
      <c r="H4" t="s">
        <v>357</v>
      </c>
    </row>
    <row r="5" spans="1:8">
      <c r="A5" t="s">
        <v>358</v>
      </c>
      <c r="B5" t="s">
        <v>359</v>
      </c>
      <c r="C5" t="s">
        <v>360</v>
      </c>
      <c r="D5" s="1">
        <v>21.07</v>
      </c>
      <c r="E5" s="2">
        <v>4.95</v>
      </c>
      <c r="F5" s="2">
        <v>104.3</v>
      </c>
      <c r="G5" t="s">
        <v>361</v>
      </c>
      <c r="H5" t="s">
        <v>361</v>
      </c>
    </row>
    <row r="6" spans="1:8">
      <c r="A6" t="s">
        <v>362</v>
      </c>
      <c r="B6" t="s">
        <v>359</v>
      </c>
      <c r="C6" t="s">
        <v>363</v>
      </c>
      <c r="D6" s="1">
        <v>20</v>
      </c>
      <c r="E6" s="2">
        <v>6.95</v>
      </c>
      <c r="F6" s="2">
        <v>139</v>
      </c>
      <c r="G6" t="s">
        <v>364</v>
      </c>
      <c r="H6" t="s">
        <v>364</v>
      </c>
    </row>
    <row r="7" spans="1:8">
      <c r="A7" t="s">
        <v>365</v>
      </c>
      <c r="B7" t="s">
        <v>359</v>
      </c>
      <c r="C7" t="s">
        <v>366</v>
      </c>
      <c r="D7" s="1">
        <v>20.87</v>
      </c>
      <c r="E7" s="2">
        <v>7</v>
      </c>
      <c r="F7" s="2">
        <v>146.09</v>
      </c>
      <c r="G7" t="s">
        <v>367</v>
      </c>
      <c r="H7" t="s">
        <v>367</v>
      </c>
    </row>
    <row r="8" spans="1:8">
      <c r="A8" t="s">
        <v>368</v>
      </c>
      <c r="B8" t="s">
        <v>359</v>
      </c>
      <c r="C8" t="s">
        <v>369</v>
      </c>
      <c r="D8" s="1">
        <v>19.47</v>
      </c>
      <c r="E8" s="2">
        <v>4.95</v>
      </c>
      <c r="F8" s="2">
        <v>96.38</v>
      </c>
      <c r="G8" t="s">
        <v>370</v>
      </c>
      <c r="H8" t="s">
        <v>370</v>
      </c>
    </row>
    <row r="9" spans="1:8">
      <c r="A9" t="s">
        <v>371</v>
      </c>
      <c r="B9" t="s">
        <v>359</v>
      </c>
      <c r="C9" t="s">
        <v>372</v>
      </c>
      <c r="D9" s="1">
        <v>19.47</v>
      </c>
      <c r="E9" s="2">
        <v>5.95</v>
      </c>
      <c r="F9" s="2">
        <v>115.85</v>
      </c>
      <c r="G9" t="s">
        <v>370</v>
      </c>
      <c r="H9" t="s">
        <v>370</v>
      </c>
    </row>
    <row r="10" spans="1:8">
      <c r="A10" t="s">
        <v>373</v>
      </c>
      <c r="B10" t="s">
        <v>359</v>
      </c>
      <c r="C10" t="s">
        <v>372</v>
      </c>
      <c r="D10" s="1">
        <v>19.53</v>
      </c>
      <c r="E10" s="2">
        <v>5.95</v>
      </c>
      <c r="F10" s="2">
        <v>116.2</v>
      </c>
      <c r="G10" t="s">
        <v>370</v>
      </c>
      <c r="H10" t="s">
        <v>370</v>
      </c>
    </row>
    <row r="11" spans="1:8">
      <c r="A11" t="s">
        <v>374</v>
      </c>
      <c r="B11" t="s">
        <v>359</v>
      </c>
      <c r="C11" t="s">
        <v>375</v>
      </c>
      <c r="D11" s="1">
        <v>19.48</v>
      </c>
      <c r="E11" s="2">
        <v>4.7</v>
      </c>
      <c r="F11" s="2">
        <v>91.56</v>
      </c>
      <c r="G11" t="s">
        <v>370</v>
      </c>
      <c r="H11" t="s">
        <v>370</v>
      </c>
    </row>
    <row r="12" spans="1:8">
      <c r="A12" t="s">
        <v>376</v>
      </c>
      <c r="B12" t="s">
        <v>359</v>
      </c>
      <c r="C12" t="s">
        <v>377</v>
      </c>
      <c r="D12" s="1">
        <v>19.5</v>
      </c>
      <c r="E12" s="2">
        <v>5.15</v>
      </c>
      <c r="F12" s="2">
        <v>100.43</v>
      </c>
      <c r="G12" t="s">
        <v>370</v>
      </c>
      <c r="H12" t="s">
        <v>370</v>
      </c>
    </row>
    <row r="13" spans="1:8">
      <c r="A13" t="s">
        <v>378</v>
      </c>
      <c r="B13" t="s">
        <v>359</v>
      </c>
      <c r="C13" t="s">
        <v>379</v>
      </c>
      <c r="D13" s="1">
        <v>19.43</v>
      </c>
      <c r="E13" s="2">
        <v>3.7</v>
      </c>
      <c r="F13" s="2">
        <v>71.89</v>
      </c>
      <c r="G13" t="s">
        <v>370</v>
      </c>
      <c r="H13" t="s">
        <v>370</v>
      </c>
    </row>
    <row r="14" spans="1:8">
      <c r="A14" t="s">
        <v>380</v>
      </c>
      <c r="B14" t="s">
        <v>359</v>
      </c>
      <c r="C14" t="s">
        <v>379</v>
      </c>
      <c r="D14" s="1">
        <v>19.43</v>
      </c>
      <c r="E14" s="2">
        <v>3.7</v>
      </c>
      <c r="F14" s="2">
        <v>71.89</v>
      </c>
      <c r="G14" t="s">
        <v>370</v>
      </c>
      <c r="H14" t="s">
        <v>370</v>
      </c>
    </row>
    <row r="15" spans="1:8">
      <c r="A15" t="s">
        <v>381</v>
      </c>
      <c r="B15" t="s">
        <v>382</v>
      </c>
      <c r="C15" t="s">
        <v>383</v>
      </c>
      <c r="D15" s="1">
        <v>18.86</v>
      </c>
      <c r="E15" s="2">
        <v>4.7</v>
      </c>
      <c r="F15" s="2">
        <v>88.64</v>
      </c>
      <c r="G15" t="s">
        <v>384</v>
      </c>
      <c r="H15" t="s">
        <v>384</v>
      </c>
    </row>
    <row r="16" spans="1:8">
      <c r="A16" t="s">
        <v>385</v>
      </c>
      <c r="B16" t="s">
        <v>382</v>
      </c>
      <c r="C16" t="s">
        <v>386</v>
      </c>
      <c r="D16" s="1">
        <v>17.05</v>
      </c>
      <c r="E16" s="2">
        <v>4.7</v>
      </c>
      <c r="F16" s="2">
        <v>80.14</v>
      </c>
      <c r="G16" t="s">
        <v>350</v>
      </c>
      <c r="H16" t="s">
        <v>350</v>
      </c>
    </row>
    <row r="17" spans="1:8">
      <c r="A17" t="s">
        <v>387</v>
      </c>
      <c r="B17" t="s">
        <v>388</v>
      </c>
      <c r="C17" t="s">
        <v>389</v>
      </c>
      <c r="D17" s="1">
        <v>1</v>
      </c>
      <c r="E17" s="2">
        <v>200</v>
      </c>
      <c r="F17" s="2">
        <v>200</v>
      </c>
      <c r="G17" t="s">
        <v>390</v>
      </c>
      <c r="H17" t="s">
        <v>390</v>
      </c>
    </row>
    <row r="18" spans="1:8">
      <c r="A18" t="s">
        <v>391</v>
      </c>
      <c r="B18" t="s">
        <v>388</v>
      </c>
      <c r="C18" t="s">
        <v>392</v>
      </c>
      <c r="D18" s="1">
        <v>20.09</v>
      </c>
      <c r="E18" s="2">
        <v>5.95</v>
      </c>
      <c r="F18" s="2">
        <v>119.54</v>
      </c>
      <c r="G18" t="s">
        <v>393</v>
      </c>
      <c r="H18" t="s">
        <v>393</v>
      </c>
    </row>
    <row r="19" spans="1:8">
      <c r="A19" t="s">
        <v>394</v>
      </c>
      <c r="B19" t="s">
        <v>388</v>
      </c>
      <c r="C19" t="s">
        <v>395</v>
      </c>
      <c r="D19" s="1">
        <v>23.22</v>
      </c>
      <c r="E19" s="2">
        <v>7.6</v>
      </c>
      <c r="F19" s="2">
        <v>176.47</v>
      </c>
      <c r="G19" t="s">
        <v>370</v>
      </c>
      <c r="H19" t="s">
        <v>370</v>
      </c>
    </row>
    <row r="20" spans="1:8">
      <c r="A20" t="s">
        <v>396</v>
      </c>
      <c r="B20" t="s">
        <v>388</v>
      </c>
      <c r="C20" t="s">
        <v>397</v>
      </c>
      <c r="D20" s="1">
        <v>23.27</v>
      </c>
      <c r="E20" s="2">
        <v>10.75</v>
      </c>
      <c r="F20" s="2">
        <v>250.15</v>
      </c>
      <c r="G20" t="s">
        <v>370</v>
      </c>
      <c r="H20" t="s">
        <v>370</v>
      </c>
    </row>
    <row r="21" spans="1:8">
      <c r="A21" t="s">
        <v>398</v>
      </c>
      <c r="B21" t="s">
        <v>388</v>
      </c>
      <c r="C21" t="s">
        <v>395</v>
      </c>
      <c r="D21" s="1">
        <v>23.24</v>
      </c>
      <c r="E21" s="2">
        <v>7.6</v>
      </c>
      <c r="F21" s="2">
        <v>176.62</v>
      </c>
      <c r="G21" t="s">
        <v>370</v>
      </c>
      <c r="H21" t="s">
        <v>370</v>
      </c>
    </row>
    <row r="22" spans="1:8">
      <c r="A22" t="s">
        <v>399</v>
      </c>
      <c r="B22" t="s">
        <v>388</v>
      </c>
      <c r="C22" t="s">
        <v>400</v>
      </c>
      <c r="D22" s="1">
        <v>21.81</v>
      </c>
      <c r="E22" s="2">
        <v>8.2</v>
      </c>
      <c r="F22" s="2">
        <v>178.84</v>
      </c>
      <c r="G22" t="s">
        <v>401</v>
      </c>
      <c r="H22" t="s">
        <v>402</v>
      </c>
    </row>
    <row r="23" spans="1:8">
      <c r="A23" t="s">
        <v>403</v>
      </c>
      <c r="B23" t="s">
        <v>388</v>
      </c>
      <c r="C23" t="s">
        <v>404</v>
      </c>
      <c r="D23" s="1">
        <v>18.91</v>
      </c>
      <c r="E23" s="2">
        <v>5.9</v>
      </c>
      <c r="F23" s="2">
        <v>111.57</v>
      </c>
      <c r="G23" t="s">
        <v>405</v>
      </c>
      <c r="H23" t="s">
        <v>405</v>
      </c>
    </row>
    <row r="24" spans="1:8">
      <c r="A24" t="s">
        <v>406</v>
      </c>
      <c r="B24" t="s">
        <v>388</v>
      </c>
      <c r="C24" t="s">
        <v>407</v>
      </c>
      <c r="D24" s="1">
        <v>19.32</v>
      </c>
      <c r="E24" s="2">
        <v>6.45</v>
      </c>
      <c r="F24" s="2">
        <v>124.61</v>
      </c>
      <c r="G24" t="s">
        <v>370</v>
      </c>
      <c r="H24" t="s">
        <v>370</v>
      </c>
    </row>
    <row r="25" spans="1:8">
      <c r="A25" t="s">
        <v>408</v>
      </c>
      <c r="B25" t="s">
        <v>388</v>
      </c>
      <c r="C25" t="s">
        <v>409</v>
      </c>
      <c r="D25" s="1">
        <v>19.32</v>
      </c>
      <c r="E25" s="2">
        <v>6.45</v>
      </c>
      <c r="F25" s="2">
        <v>124.61</v>
      </c>
      <c r="G25" t="s">
        <v>370</v>
      </c>
      <c r="H25" t="s">
        <v>370</v>
      </c>
    </row>
    <row r="26" spans="1:8">
      <c r="A26" t="s">
        <v>410</v>
      </c>
      <c r="B26" t="s">
        <v>388</v>
      </c>
      <c r="C26" t="s">
        <v>411</v>
      </c>
      <c r="D26" s="1">
        <v>19.42</v>
      </c>
      <c r="E26" s="2">
        <v>4.95</v>
      </c>
      <c r="F26" s="2">
        <v>96.13</v>
      </c>
      <c r="G26" t="s">
        <v>370</v>
      </c>
      <c r="H26" t="s">
        <v>370</v>
      </c>
    </row>
    <row r="27" spans="1:8">
      <c r="A27" t="s">
        <v>412</v>
      </c>
      <c r="B27" t="s">
        <v>388</v>
      </c>
      <c r="C27" t="s">
        <v>413</v>
      </c>
      <c r="D27" s="1">
        <v>20.19</v>
      </c>
      <c r="E27" s="2">
        <v>8.25</v>
      </c>
      <c r="F27" s="2">
        <v>166.57</v>
      </c>
      <c r="G27" t="s">
        <v>370</v>
      </c>
      <c r="H27" t="s">
        <v>370</v>
      </c>
    </row>
    <row r="28" spans="1:8">
      <c r="A28" t="s">
        <v>414</v>
      </c>
      <c r="B28" t="s">
        <v>388</v>
      </c>
      <c r="C28" t="s">
        <v>415</v>
      </c>
      <c r="D28" s="1">
        <v>19.01</v>
      </c>
      <c r="E28" s="2">
        <v>8.5</v>
      </c>
      <c r="F28" s="2">
        <v>161.59</v>
      </c>
      <c r="G28" t="s">
        <v>370</v>
      </c>
      <c r="H28" t="s">
        <v>370</v>
      </c>
    </row>
    <row r="29" spans="1:8">
      <c r="A29" t="s">
        <v>416</v>
      </c>
      <c r="B29" t="s">
        <v>388</v>
      </c>
      <c r="C29" t="s">
        <v>417</v>
      </c>
      <c r="D29" s="1">
        <v>19.37</v>
      </c>
      <c r="E29" s="2">
        <v>5.15</v>
      </c>
      <c r="F29" s="2">
        <v>99.76</v>
      </c>
      <c r="G29" t="s">
        <v>370</v>
      </c>
      <c r="H29" t="s">
        <v>370</v>
      </c>
    </row>
    <row r="30" spans="1:8">
      <c r="A30" t="s">
        <v>418</v>
      </c>
      <c r="B30" t="s">
        <v>388</v>
      </c>
      <c r="C30" t="s">
        <v>419</v>
      </c>
      <c r="D30" s="1">
        <v>19.34</v>
      </c>
      <c r="E30" s="2">
        <v>5.4</v>
      </c>
      <c r="F30" s="2">
        <v>104.44</v>
      </c>
      <c r="G30" t="s">
        <v>370</v>
      </c>
      <c r="H30" t="s">
        <v>370</v>
      </c>
    </row>
    <row r="31" spans="1:8">
      <c r="A31" t="s">
        <v>420</v>
      </c>
      <c r="B31" t="s">
        <v>388</v>
      </c>
      <c r="C31" t="s">
        <v>421</v>
      </c>
      <c r="D31" s="1">
        <v>19.4</v>
      </c>
      <c r="E31" s="2">
        <v>10.75</v>
      </c>
      <c r="F31" s="2">
        <v>208.55</v>
      </c>
      <c r="G31" t="s">
        <v>370</v>
      </c>
      <c r="H31" t="s">
        <v>370</v>
      </c>
    </row>
    <row r="32" spans="1:8">
      <c r="A32" t="s">
        <v>422</v>
      </c>
      <c r="B32" t="s">
        <v>388</v>
      </c>
      <c r="C32" t="s">
        <v>423</v>
      </c>
      <c r="D32" s="1">
        <v>19.32</v>
      </c>
      <c r="E32" s="2">
        <v>4.2</v>
      </c>
      <c r="F32" s="2">
        <v>81.14</v>
      </c>
      <c r="G32" t="s">
        <v>370</v>
      </c>
      <c r="H32" t="s">
        <v>370</v>
      </c>
    </row>
    <row r="33" spans="1:8">
      <c r="A33" t="s">
        <v>424</v>
      </c>
      <c r="B33" t="s">
        <v>388</v>
      </c>
      <c r="C33" t="s">
        <v>425</v>
      </c>
      <c r="D33" s="1">
        <v>19.11</v>
      </c>
      <c r="E33" s="2">
        <v>6.2</v>
      </c>
      <c r="F33" s="2">
        <v>118.48</v>
      </c>
      <c r="G33" t="s">
        <v>370</v>
      </c>
      <c r="H33" t="s">
        <v>370</v>
      </c>
    </row>
    <row r="34" spans="1:8">
      <c r="A34" t="s">
        <v>426</v>
      </c>
      <c r="B34" t="s">
        <v>388</v>
      </c>
      <c r="C34" t="s">
        <v>427</v>
      </c>
      <c r="D34" s="1">
        <v>19.89</v>
      </c>
      <c r="E34" s="2">
        <v>5.7</v>
      </c>
      <c r="F34" s="2">
        <v>113.37</v>
      </c>
      <c r="G34" t="s">
        <v>370</v>
      </c>
      <c r="H34" t="s">
        <v>370</v>
      </c>
    </row>
    <row r="35" spans="1:8">
      <c r="A35" t="s">
        <v>428</v>
      </c>
      <c r="B35" t="s">
        <v>388</v>
      </c>
      <c r="C35" t="s">
        <v>423</v>
      </c>
      <c r="D35" s="1">
        <v>19.29</v>
      </c>
      <c r="E35" s="2">
        <v>4.2</v>
      </c>
      <c r="F35" s="2">
        <v>81.02</v>
      </c>
      <c r="G35" t="s">
        <v>370</v>
      </c>
      <c r="H35" t="s">
        <v>370</v>
      </c>
    </row>
    <row r="36" spans="1:8">
      <c r="A36" t="s">
        <v>429</v>
      </c>
      <c r="B36" t="s">
        <v>388</v>
      </c>
      <c r="C36" t="s">
        <v>430</v>
      </c>
      <c r="D36" s="1">
        <v>19.23</v>
      </c>
      <c r="E36" s="2">
        <v>6.7</v>
      </c>
      <c r="F36" s="2">
        <v>128.84</v>
      </c>
      <c r="G36" t="s">
        <v>370</v>
      </c>
      <c r="H36" t="s">
        <v>370</v>
      </c>
    </row>
    <row r="37" spans="1:8">
      <c r="A37" t="s">
        <v>431</v>
      </c>
      <c r="B37" t="s">
        <v>388</v>
      </c>
      <c r="C37" t="s">
        <v>411</v>
      </c>
      <c r="D37" s="1">
        <v>19.2</v>
      </c>
      <c r="E37" s="2">
        <v>4.95</v>
      </c>
      <c r="F37" s="2">
        <v>95.04</v>
      </c>
      <c r="G37" t="s">
        <v>370</v>
      </c>
      <c r="H37" t="s">
        <v>370</v>
      </c>
    </row>
    <row r="38" spans="1:8">
      <c r="A38" t="s">
        <v>432</v>
      </c>
      <c r="B38" t="s">
        <v>388</v>
      </c>
      <c r="C38" t="s">
        <v>433</v>
      </c>
      <c r="D38" s="1">
        <v>20.54</v>
      </c>
      <c r="E38" s="2">
        <v>7.25</v>
      </c>
      <c r="F38" s="2">
        <v>148.92</v>
      </c>
      <c r="G38" t="s">
        <v>370</v>
      </c>
      <c r="H38" t="s">
        <v>370</v>
      </c>
    </row>
    <row r="39" spans="1:8">
      <c r="A39" t="s">
        <v>434</v>
      </c>
      <c r="B39" t="s">
        <v>388</v>
      </c>
      <c r="C39" t="s">
        <v>411</v>
      </c>
      <c r="D39" s="1">
        <v>20.45</v>
      </c>
      <c r="E39" s="2">
        <v>4.95</v>
      </c>
      <c r="F39" s="2">
        <v>101.23</v>
      </c>
      <c r="G39" t="s">
        <v>370</v>
      </c>
      <c r="H39" t="s">
        <v>370</v>
      </c>
    </row>
    <row r="40" spans="1:8">
      <c r="A40" t="s">
        <v>435</v>
      </c>
      <c r="B40" t="s">
        <v>388</v>
      </c>
      <c r="C40" t="s">
        <v>430</v>
      </c>
      <c r="D40" s="1">
        <v>23.17</v>
      </c>
      <c r="E40" s="2">
        <v>6.7</v>
      </c>
      <c r="F40" s="2">
        <v>155.24</v>
      </c>
      <c r="G40" t="s">
        <v>370</v>
      </c>
      <c r="H40" t="s">
        <v>370</v>
      </c>
    </row>
    <row r="41" spans="1:8">
      <c r="A41" t="s">
        <v>436</v>
      </c>
      <c r="B41" t="s">
        <v>388</v>
      </c>
      <c r="C41" t="s">
        <v>423</v>
      </c>
      <c r="D41" s="1">
        <v>20.48</v>
      </c>
      <c r="E41" s="2">
        <v>4.2</v>
      </c>
      <c r="F41" s="2">
        <v>86.02</v>
      </c>
      <c r="G41" t="s">
        <v>370</v>
      </c>
      <c r="H41" t="s">
        <v>370</v>
      </c>
    </row>
    <row r="42" spans="1:8">
      <c r="A42" t="s">
        <v>437</v>
      </c>
      <c r="B42" t="s">
        <v>388</v>
      </c>
      <c r="C42" t="s">
        <v>430</v>
      </c>
      <c r="D42" s="1">
        <v>20.21</v>
      </c>
      <c r="E42" s="2">
        <v>6.7</v>
      </c>
      <c r="F42" s="2">
        <v>135.41</v>
      </c>
      <c r="G42" t="s">
        <v>370</v>
      </c>
      <c r="H42" t="s">
        <v>370</v>
      </c>
    </row>
    <row r="43" spans="1:8">
      <c r="A43" t="s">
        <v>438</v>
      </c>
      <c r="B43" t="s">
        <v>388</v>
      </c>
      <c r="C43" t="s">
        <v>439</v>
      </c>
      <c r="D43" s="1">
        <v>20.58</v>
      </c>
      <c r="E43" s="2">
        <v>6.2</v>
      </c>
      <c r="F43" s="2">
        <v>127.6</v>
      </c>
      <c r="G43" t="s">
        <v>370</v>
      </c>
      <c r="H43" t="s">
        <v>370</v>
      </c>
    </row>
    <row r="44" spans="1:8">
      <c r="A44" t="s">
        <v>440</v>
      </c>
      <c r="B44" t="s">
        <v>388</v>
      </c>
      <c r="C44" t="s">
        <v>425</v>
      </c>
      <c r="D44" s="1">
        <v>19.6</v>
      </c>
      <c r="E44" s="2">
        <v>6.2</v>
      </c>
      <c r="F44" s="2">
        <v>121.52</v>
      </c>
      <c r="G44" t="s">
        <v>370</v>
      </c>
      <c r="H44" t="s">
        <v>370</v>
      </c>
    </row>
    <row r="45" spans="1:8">
      <c r="A45" t="s">
        <v>441</v>
      </c>
      <c r="B45" t="s">
        <v>388</v>
      </c>
      <c r="C45" t="s">
        <v>411</v>
      </c>
      <c r="D45" s="1">
        <v>19.33</v>
      </c>
      <c r="E45" s="2">
        <v>4.95</v>
      </c>
      <c r="F45" s="2">
        <v>95.68</v>
      </c>
      <c r="G45" t="s">
        <v>370</v>
      </c>
      <c r="H45" t="s">
        <v>370</v>
      </c>
    </row>
    <row r="46" spans="1:8">
      <c r="A46" t="s">
        <v>442</v>
      </c>
      <c r="B46" t="s">
        <v>388</v>
      </c>
      <c r="C46" t="s">
        <v>443</v>
      </c>
      <c r="D46" s="1">
        <v>19.34</v>
      </c>
      <c r="E46" s="2">
        <v>7.1</v>
      </c>
      <c r="F46" s="2">
        <v>137.31</v>
      </c>
      <c r="G46" t="s">
        <v>370</v>
      </c>
      <c r="H46" t="s">
        <v>370</v>
      </c>
    </row>
    <row r="47" spans="1:8">
      <c r="A47" t="s">
        <v>444</v>
      </c>
      <c r="B47" t="s">
        <v>388</v>
      </c>
      <c r="C47" t="s">
        <v>421</v>
      </c>
      <c r="D47" s="1">
        <v>19.9</v>
      </c>
      <c r="E47" s="2">
        <v>10.75</v>
      </c>
      <c r="F47" s="2">
        <v>213.93</v>
      </c>
      <c r="G47" t="s">
        <v>370</v>
      </c>
      <c r="H47" t="s">
        <v>370</v>
      </c>
    </row>
    <row r="48" spans="1:8">
      <c r="A48" t="s">
        <v>445</v>
      </c>
      <c r="B48" t="s">
        <v>388</v>
      </c>
      <c r="C48" t="s">
        <v>446</v>
      </c>
      <c r="D48" s="1">
        <v>19.23</v>
      </c>
      <c r="E48" s="2">
        <v>6.2</v>
      </c>
      <c r="F48" s="2">
        <v>119.23</v>
      </c>
      <c r="G48" t="s">
        <v>370</v>
      </c>
      <c r="H48" t="s">
        <v>370</v>
      </c>
    </row>
    <row r="49" spans="1:8">
      <c r="A49" t="s">
        <v>447</v>
      </c>
      <c r="B49" t="s">
        <v>388</v>
      </c>
      <c r="C49" t="s">
        <v>448</v>
      </c>
      <c r="D49" s="1">
        <v>19.23</v>
      </c>
      <c r="E49" s="2">
        <v>5.45</v>
      </c>
      <c r="F49" s="2">
        <v>104.8</v>
      </c>
      <c r="G49" t="s">
        <v>370</v>
      </c>
      <c r="H49" t="s">
        <v>370</v>
      </c>
    </row>
    <row r="50" spans="1:8">
      <c r="A50" t="s">
        <v>449</v>
      </c>
      <c r="B50" t="s">
        <v>388</v>
      </c>
      <c r="C50" t="s">
        <v>443</v>
      </c>
      <c r="D50" s="1">
        <v>20.84</v>
      </c>
      <c r="E50" s="2">
        <v>7.1</v>
      </c>
      <c r="F50" s="2">
        <v>147.96</v>
      </c>
      <c r="G50" t="s">
        <v>370</v>
      </c>
      <c r="H50" t="s">
        <v>370</v>
      </c>
    </row>
    <row r="51" spans="1:8">
      <c r="A51" t="s">
        <v>450</v>
      </c>
      <c r="B51" t="s">
        <v>388</v>
      </c>
      <c r="C51" t="s">
        <v>451</v>
      </c>
      <c r="D51" s="1">
        <v>1</v>
      </c>
      <c r="E51" s="2">
        <v>60</v>
      </c>
      <c r="F51" s="2">
        <v>60</v>
      </c>
      <c r="G51" t="s">
        <v>370</v>
      </c>
      <c r="H51" t="s">
        <v>370</v>
      </c>
    </row>
    <row r="52" spans="1:8">
      <c r="A52" t="s">
        <v>450</v>
      </c>
      <c r="B52" t="s">
        <v>388</v>
      </c>
      <c r="C52" t="s">
        <v>451</v>
      </c>
      <c r="D52" s="1">
        <v>1</v>
      </c>
      <c r="E52" s="2">
        <v>60</v>
      </c>
      <c r="F52" s="2">
        <v>60</v>
      </c>
      <c r="G52" t="s">
        <v>370</v>
      </c>
      <c r="H52" t="s">
        <v>370</v>
      </c>
    </row>
    <row r="53" spans="1:8">
      <c r="A53" t="s">
        <v>452</v>
      </c>
      <c r="B53" t="s">
        <v>388</v>
      </c>
      <c r="C53" t="s">
        <v>425</v>
      </c>
      <c r="D53" s="1">
        <v>19.33</v>
      </c>
      <c r="E53" s="2">
        <v>6.2</v>
      </c>
      <c r="F53" s="2">
        <v>119.85</v>
      </c>
      <c r="G53" t="s">
        <v>370</v>
      </c>
      <c r="H53" t="s">
        <v>370</v>
      </c>
    </row>
    <row r="54" spans="1:8">
      <c r="A54" t="s">
        <v>453</v>
      </c>
      <c r="B54" t="s">
        <v>388</v>
      </c>
      <c r="C54" t="s">
        <v>423</v>
      </c>
      <c r="D54" s="1">
        <v>19.23</v>
      </c>
      <c r="E54" s="2">
        <v>4.2</v>
      </c>
      <c r="F54" s="2">
        <v>80.77</v>
      </c>
      <c r="G54" t="s">
        <v>370</v>
      </c>
      <c r="H54" t="s">
        <v>370</v>
      </c>
    </row>
    <row r="55" spans="1:8">
      <c r="A55" t="s">
        <v>454</v>
      </c>
      <c r="B55" t="s">
        <v>388</v>
      </c>
      <c r="C55" t="s">
        <v>455</v>
      </c>
      <c r="D55" s="1">
        <v>19.38</v>
      </c>
      <c r="E55" s="2">
        <v>8.05</v>
      </c>
      <c r="F55" s="2">
        <v>156.01</v>
      </c>
      <c r="G55" t="s">
        <v>370</v>
      </c>
      <c r="H55" t="s">
        <v>370</v>
      </c>
    </row>
    <row r="56" spans="1:8">
      <c r="A56" t="s">
        <v>456</v>
      </c>
      <c r="B56" t="s">
        <v>388</v>
      </c>
      <c r="C56" t="s">
        <v>413</v>
      </c>
      <c r="D56" s="1">
        <v>19.33</v>
      </c>
      <c r="E56" s="2">
        <v>8.25</v>
      </c>
      <c r="F56" s="2">
        <v>159.47</v>
      </c>
      <c r="G56" t="s">
        <v>370</v>
      </c>
      <c r="H56" t="s">
        <v>370</v>
      </c>
    </row>
    <row r="57" spans="1:8">
      <c r="A57" t="s">
        <v>457</v>
      </c>
      <c r="B57" t="s">
        <v>388</v>
      </c>
      <c r="C57" t="s">
        <v>458</v>
      </c>
      <c r="D57" s="1">
        <v>19.35</v>
      </c>
      <c r="E57" s="2">
        <v>6.45</v>
      </c>
      <c r="F57" s="2">
        <v>124.81</v>
      </c>
      <c r="G57" t="s">
        <v>370</v>
      </c>
      <c r="H57" t="s">
        <v>370</v>
      </c>
    </row>
    <row r="58" spans="1:8">
      <c r="A58" t="s">
        <v>459</v>
      </c>
      <c r="B58" t="s">
        <v>388</v>
      </c>
      <c r="C58" t="s">
        <v>425</v>
      </c>
      <c r="D58" s="1">
        <v>19.97</v>
      </c>
      <c r="E58" s="2">
        <v>6.2</v>
      </c>
      <c r="F58" s="2">
        <v>123.81</v>
      </c>
      <c r="G58" t="s">
        <v>370</v>
      </c>
      <c r="H58" t="s">
        <v>370</v>
      </c>
    </row>
    <row r="59" spans="1:8">
      <c r="A59" t="s">
        <v>460</v>
      </c>
      <c r="B59" t="s">
        <v>461</v>
      </c>
      <c r="C59" t="s">
        <v>462</v>
      </c>
      <c r="D59" s="1">
        <v>19.35</v>
      </c>
      <c r="E59" s="2">
        <v>4.15</v>
      </c>
      <c r="F59" s="2">
        <v>80.3</v>
      </c>
      <c r="G59" t="s">
        <v>463</v>
      </c>
      <c r="H59" t="s">
        <v>463</v>
      </c>
    </row>
    <row r="60" spans="1:8">
      <c r="A60" t="s">
        <v>464</v>
      </c>
      <c r="B60" t="s">
        <v>465</v>
      </c>
      <c r="C60" t="s">
        <v>466</v>
      </c>
      <c r="D60" s="1">
        <v>21.09</v>
      </c>
      <c r="E60" s="2">
        <v>3.25</v>
      </c>
      <c r="F60" s="2">
        <v>68.54</v>
      </c>
      <c r="G60" t="s">
        <v>467</v>
      </c>
      <c r="H60" t="s">
        <v>468</v>
      </c>
    </row>
    <row r="61" spans="1:8">
      <c r="A61" t="s">
        <v>469</v>
      </c>
      <c r="B61" t="s">
        <v>465</v>
      </c>
      <c r="C61" t="s">
        <v>470</v>
      </c>
      <c r="D61" s="1">
        <v>21.22</v>
      </c>
      <c r="E61" s="2">
        <v>3.95</v>
      </c>
      <c r="F61" s="2">
        <v>83.82</v>
      </c>
      <c r="G61" t="s">
        <v>471</v>
      </c>
      <c r="H61" t="s">
        <v>471</v>
      </c>
    </row>
    <row r="62" spans="1:8">
      <c r="A62" t="s">
        <v>472</v>
      </c>
      <c r="B62" t="s">
        <v>465</v>
      </c>
      <c r="C62" t="s">
        <v>473</v>
      </c>
      <c r="D62" s="1">
        <v>21.48</v>
      </c>
      <c r="E62" s="2">
        <v>4.4</v>
      </c>
      <c r="F62" s="2">
        <v>94.51</v>
      </c>
      <c r="G62" t="s">
        <v>474</v>
      </c>
      <c r="H62" t="s">
        <v>474</v>
      </c>
    </row>
    <row r="63" spans="1:8">
      <c r="A63" t="s">
        <v>475</v>
      </c>
      <c r="B63" t="s">
        <v>465</v>
      </c>
      <c r="C63" t="s">
        <v>476</v>
      </c>
      <c r="D63" s="1">
        <v>18.08</v>
      </c>
      <c r="E63" s="2">
        <v>4.3</v>
      </c>
      <c r="F63" s="2">
        <v>77.74</v>
      </c>
      <c r="G63" t="s">
        <v>357</v>
      </c>
      <c r="H63" t="s">
        <v>357</v>
      </c>
    </row>
    <row r="64" spans="1:8">
      <c r="A64" t="s">
        <v>477</v>
      </c>
      <c r="B64" t="s">
        <v>465</v>
      </c>
      <c r="C64" t="s">
        <v>478</v>
      </c>
      <c r="D64" s="1">
        <v>21.59</v>
      </c>
      <c r="E64" s="2">
        <v>4.3</v>
      </c>
      <c r="F64" s="2">
        <v>92.84</v>
      </c>
      <c r="G64" t="s">
        <v>463</v>
      </c>
      <c r="H64" t="s">
        <v>463</v>
      </c>
    </row>
    <row r="65" spans="1:8">
      <c r="A65" t="s">
        <v>479</v>
      </c>
      <c r="B65" t="s">
        <v>465</v>
      </c>
      <c r="C65" t="s">
        <v>480</v>
      </c>
      <c r="D65" s="1">
        <v>19.49</v>
      </c>
      <c r="E65" s="2">
        <v>7.55</v>
      </c>
      <c r="F65" s="2">
        <v>147.15</v>
      </c>
      <c r="G65" t="s">
        <v>370</v>
      </c>
      <c r="H65" t="s">
        <v>370</v>
      </c>
    </row>
    <row r="66" spans="1:8">
      <c r="A66" t="s">
        <v>481</v>
      </c>
      <c r="B66" t="s">
        <v>465</v>
      </c>
      <c r="C66" t="s">
        <v>480</v>
      </c>
      <c r="D66" s="1">
        <v>19.51</v>
      </c>
      <c r="E66" s="2">
        <v>7.55</v>
      </c>
      <c r="F66" s="2">
        <v>147.3</v>
      </c>
      <c r="G66" t="s">
        <v>370</v>
      </c>
      <c r="H66" t="s">
        <v>370</v>
      </c>
    </row>
    <row r="67" spans="1:8">
      <c r="A67" t="s">
        <v>482</v>
      </c>
      <c r="B67" t="s">
        <v>465</v>
      </c>
      <c r="C67" t="s">
        <v>480</v>
      </c>
      <c r="D67" s="1">
        <v>19.57</v>
      </c>
      <c r="E67" s="2">
        <v>7.55</v>
      </c>
      <c r="F67" s="2">
        <v>147.75</v>
      </c>
      <c r="G67" t="s">
        <v>370</v>
      </c>
      <c r="H67" t="s">
        <v>370</v>
      </c>
    </row>
    <row r="68" spans="1:8">
      <c r="A68" t="s">
        <v>483</v>
      </c>
      <c r="B68" t="s">
        <v>465</v>
      </c>
      <c r="C68" t="s">
        <v>484</v>
      </c>
      <c r="D68" s="1">
        <v>19.56</v>
      </c>
      <c r="E68" s="2">
        <v>4.2</v>
      </c>
      <c r="F68" s="2">
        <v>82.15</v>
      </c>
      <c r="G68" t="s">
        <v>370</v>
      </c>
      <c r="H68" t="s">
        <v>370</v>
      </c>
    </row>
    <row r="69" spans="1:8">
      <c r="A69" t="s">
        <v>485</v>
      </c>
      <c r="B69" t="s">
        <v>486</v>
      </c>
      <c r="C69" t="s">
        <v>487</v>
      </c>
      <c r="D69" s="1">
        <v>21.91</v>
      </c>
      <c r="E69" s="2">
        <v>7.15</v>
      </c>
      <c r="F69" s="2">
        <v>156.66</v>
      </c>
      <c r="G69" t="s">
        <v>488</v>
      </c>
      <c r="H69" t="s">
        <v>488</v>
      </c>
    </row>
    <row r="70" spans="1:8">
      <c r="A70" t="s">
        <v>489</v>
      </c>
      <c r="B70" t="s">
        <v>486</v>
      </c>
      <c r="C70" t="s">
        <v>490</v>
      </c>
      <c r="D70" s="1">
        <v>20.85</v>
      </c>
      <c r="E70" s="2">
        <v>5.2</v>
      </c>
      <c r="F70" s="2">
        <v>108.42</v>
      </c>
      <c r="G70" t="s">
        <v>491</v>
      </c>
      <c r="H70" t="s">
        <v>491</v>
      </c>
    </row>
    <row r="71" spans="1:8">
      <c r="A71" t="s">
        <v>492</v>
      </c>
      <c r="B71" t="s">
        <v>493</v>
      </c>
      <c r="C71" t="s">
        <v>494</v>
      </c>
      <c r="D71" s="1">
        <v>18.63</v>
      </c>
      <c r="E71" s="2">
        <v>4.95</v>
      </c>
      <c r="F71" s="2">
        <v>92.22</v>
      </c>
      <c r="G71" t="s">
        <v>495</v>
      </c>
      <c r="H71" t="s">
        <v>495</v>
      </c>
    </row>
    <row r="72" spans="1:8">
      <c r="A72" t="s">
        <v>496</v>
      </c>
      <c r="B72" t="s">
        <v>493</v>
      </c>
      <c r="C72" t="s">
        <v>497</v>
      </c>
      <c r="D72" s="1">
        <v>18.67</v>
      </c>
      <c r="E72" s="2">
        <v>6.4</v>
      </c>
      <c r="F72" s="2">
        <v>119.49</v>
      </c>
      <c r="G72" t="s">
        <v>495</v>
      </c>
      <c r="H72" t="s">
        <v>495</v>
      </c>
    </row>
    <row r="73" spans="1:8">
      <c r="A73" t="s">
        <v>498</v>
      </c>
      <c r="B73" t="s">
        <v>493</v>
      </c>
      <c r="C73" t="s">
        <v>499</v>
      </c>
      <c r="D73" s="1">
        <v>1</v>
      </c>
      <c r="E73" s="2">
        <v>20</v>
      </c>
      <c r="F73" s="2">
        <v>20</v>
      </c>
      <c r="G73" t="s">
        <v>500</v>
      </c>
      <c r="H73" t="s">
        <v>501</v>
      </c>
    </row>
    <row r="74" spans="1:8">
      <c r="A74" t="s">
        <v>502</v>
      </c>
      <c r="B74" t="s">
        <v>493</v>
      </c>
      <c r="C74" t="s">
        <v>503</v>
      </c>
      <c r="D74" s="1">
        <v>20.14</v>
      </c>
      <c r="E74" s="2">
        <v>5.7</v>
      </c>
      <c r="F74" s="2">
        <v>114.8</v>
      </c>
      <c r="G74" t="s">
        <v>504</v>
      </c>
      <c r="H74" t="s">
        <v>505</v>
      </c>
    </row>
    <row r="75" spans="1:8">
      <c r="A75" t="s">
        <v>506</v>
      </c>
      <c r="B75" t="s">
        <v>493</v>
      </c>
      <c r="C75" t="s">
        <v>507</v>
      </c>
      <c r="D75" s="1">
        <v>19.43</v>
      </c>
      <c r="E75" s="2">
        <v>5.2</v>
      </c>
      <c r="F75" s="2">
        <v>101.04</v>
      </c>
      <c r="G75" t="s">
        <v>353</v>
      </c>
      <c r="H75" t="s">
        <v>353</v>
      </c>
    </row>
    <row r="76" spans="1:8">
      <c r="A76" t="s">
        <v>508</v>
      </c>
      <c r="B76" t="s">
        <v>509</v>
      </c>
      <c r="C76" t="s">
        <v>510</v>
      </c>
      <c r="D76" s="1">
        <v>18.16</v>
      </c>
      <c r="E76" s="2">
        <v>4.55</v>
      </c>
      <c r="F76" s="2">
        <v>82.63</v>
      </c>
      <c r="G76" t="s">
        <v>511</v>
      </c>
      <c r="H76" t="s">
        <v>511</v>
      </c>
    </row>
    <row r="77" spans="1:8">
      <c r="A77" t="s">
        <v>512</v>
      </c>
      <c r="B77" t="s">
        <v>509</v>
      </c>
      <c r="C77" t="s">
        <v>513</v>
      </c>
      <c r="D77" s="1">
        <v>18.09</v>
      </c>
      <c r="E77" s="2">
        <v>4.55</v>
      </c>
      <c r="F77" s="2">
        <v>82.31</v>
      </c>
      <c r="G77" t="s">
        <v>514</v>
      </c>
      <c r="H77" t="s">
        <v>514</v>
      </c>
    </row>
    <row r="78" spans="1:8">
      <c r="A78" t="s">
        <v>515</v>
      </c>
      <c r="B78" t="s">
        <v>509</v>
      </c>
      <c r="C78" t="s">
        <v>516</v>
      </c>
      <c r="D78" s="1">
        <v>14.49</v>
      </c>
      <c r="E78" s="2">
        <v>4</v>
      </c>
      <c r="F78" s="2">
        <v>57.96</v>
      </c>
      <c r="G78" t="s">
        <v>517</v>
      </c>
      <c r="H78" t="s">
        <v>517</v>
      </c>
    </row>
    <row r="79" spans="1:8">
      <c r="A79" t="s">
        <v>518</v>
      </c>
      <c r="B79" t="s">
        <v>509</v>
      </c>
      <c r="C79" t="s">
        <v>519</v>
      </c>
      <c r="D79" s="1">
        <v>17.89</v>
      </c>
      <c r="E79" s="2">
        <v>4.55</v>
      </c>
      <c r="F79" s="2">
        <v>81.4</v>
      </c>
      <c r="G79" t="s">
        <v>520</v>
      </c>
      <c r="H79" t="s">
        <v>520</v>
      </c>
    </row>
    <row r="80" spans="1:8">
      <c r="A80" t="s">
        <v>521</v>
      </c>
      <c r="B80" t="s">
        <v>509</v>
      </c>
      <c r="C80" t="s">
        <v>522</v>
      </c>
      <c r="D80" s="1">
        <v>18.17</v>
      </c>
      <c r="E80" s="2">
        <v>4.95</v>
      </c>
      <c r="F80" s="2">
        <v>89.94</v>
      </c>
      <c r="G80" t="s">
        <v>523</v>
      </c>
      <c r="H80" t="s">
        <v>523</v>
      </c>
    </row>
    <row r="81" spans="1:8">
      <c r="A81" t="s">
        <v>524</v>
      </c>
      <c r="B81" t="s">
        <v>509</v>
      </c>
      <c r="C81" t="s">
        <v>522</v>
      </c>
      <c r="D81" s="1">
        <v>18.19</v>
      </c>
      <c r="E81" s="2">
        <v>4.95</v>
      </c>
      <c r="F81" s="2">
        <v>90.04</v>
      </c>
      <c r="G81" t="s">
        <v>523</v>
      </c>
      <c r="H81" t="s">
        <v>523</v>
      </c>
    </row>
    <row r="82" spans="1:8">
      <c r="A82" t="s">
        <v>525</v>
      </c>
      <c r="B82" t="s">
        <v>526</v>
      </c>
      <c r="C82" t="s">
        <v>527</v>
      </c>
      <c r="D82" s="1">
        <v>24.35</v>
      </c>
      <c r="E82" s="2">
        <v>5.2</v>
      </c>
      <c r="F82" s="2">
        <v>126.62</v>
      </c>
      <c r="G82" t="s">
        <v>528</v>
      </c>
      <c r="H82" t="s">
        <v>528</v>
      </c>
    </row>
    <row r="83" spans="1:8">
      <c r="A83" t="s">
        <v>529</v>
      </c>
      <c r="B83" t="s">
        <v>11</v>
      </c>
      <c r="C83" t="s">
        <v>530</v>
      </c>
      <c r="D83" s="1">
        <v>19.6</v>
      </c>
      <c r="E83" s="2">
        <v>3.7</v>
      </c>
      <c r="F83" s="2">
        <v>72.52</v>
      </c>
      <c r="G83" t="s">
        <v>531</v>
      </c>
      <c r="H83" t="s">
        <v>531</v>
      </c>
    </row>
    <row r="84" spans="1:8">
      <c r="A84" t="s">
        <v>532</v>
      </c>
      <c r="B84" t="s">
        <v>11</v>
      </c>
      <c r="C84" t="s">
        <v>533</v>
      </c>
      <c r="D84" s="1">
        <v>18.06</v>
      </c>
      <c r="E84" s="2">
        <v>3.7</v>
      </c>
      <c r="F84" s="2">
        <v>66.82</v>
      </c>
      <c r="G84" t="s">
        <v>534</v>
      </c>
      <c r="H84" t="s">
        <v>534</v>
      </c>
    </row>
    <row r="85" spans="1:8">
      <c r="A85" t="s">
        <v>535</v>
      </c>
      <c r="B85" t="s">
        <v>11</v>
      </c>
      <c r="C85" t="s">
        <v>536</v>
      </c>
      <c r="D85" s="1">
        <v>19.55</v>
      </c>
      <c r="E85" s="2">
        <v>4.15</v>
      </c>
      <c r="F85" s="2">
        <v>81.13</v>
      </c>
      <c r="G85" t="s">
        <v>357</v>
      </c>
      <c r="H85" t="s">
        <v>357</v>
      </c>
    </row>
    <row r="86" spans="1:8">
      <c r="A86" t="s">
        <v>537</v>
      </c>
      <c r="B86" t="s">
        <v>11</v>
      </c>
      <c r="C86" t="s">
        <v>538</v>
      </c>
      <c r="D86" s="1">
        <v>19.4</v>
      </c>
      <c r="E86" s="2">
        <v>4.15</v>
      </c>
      <c r="F86" s="2">
        <v>80.51</v>
      </c>
      <c r="G86" t="s">
        <v>539</v>
      </c>
      <c r="H86" t="s">
        <v>539</v>
      </c>
    </row>
    <row r="87" spans="1:8">
      <c r="A87" t="s">
        <v>540</v>
      </c>
      <c r="B87" t="s">
        <v>541</v>
      </c>
      <c r="C87" t="s">
        <v>542</v>
      </c>
      <c r="D87" s="1">
        <v>18.69</v>
      </c>
      <c r="E87" s="2">
        <v>3.25</v>
      </c>
      <c r="F87" s="2">
        <v>60.74</v>
      </c>
      <c r="G87" t="s">
        <v>488</v>
      </c>
      <c r="H87" t="s">
        <v>488</v>
      </c>
    </row>
    <row r="88" spans="1:8">
      <c r="A88" t="s">
        <v>543</v>
      </c>
      <c r="B88" t="s">
        <v>544</v>
      </c>
      <c r="C88" t="s">
        <v>545</v>
      </c>
      <c r="D88" s="1">
        <v>19.89</v>
      </c>
      <c r="E88" s="2">
        <v>5.95</v>
      </c>
      <c r="F88" s="2">
        <v>118.35</v>
      </c>
      <c r="G88" t="s">
        <v>546</v>
      </c>
      <c r="H88" t="s">
        <v>546</v>
      </c>
    </row>
    <row r="89" spans="1:8">
      <c r="A89" t="s">
        <v>547</v>
      </c>
      <c r="B89" t="s">
        <v>544</v>
      </c>
      <c r="C89" t="s">
        <v>548</v>
      </c>
      <c r="D89" s="1">
        <v>19.82</v>
      </c>
      <c r="E89" s="2">
        <v>3.7</v>
      </c>
      <c r="F89" s="2">
        <v>73.33</v>
      </c>
      <c r="G89" t="s">
        <v>531</v>
      </c>
      <c r="H89" t="s">
        <v>531</v>
      </c>
    </row>
    <row r="90" spans="1:8">
      <c r="A90" t="s">
        <v>549</v>
      </c>
      <c r="B90" t="s">
        <v>544</v>
      </c>
      <c r="C90" t="s">
        <v>550</v>
      </c>
      <c r="D90" s="1">
        <v>20.31</v>
      </c>
      <c r="E90" s="2">
        <v>5.95</v>
      </c>
      <c r="F90" s="2">
        <v>120.84</v>
      </c>
      <c r="G90" t="s">
        <v>551</v>
      </c>
      <c r="H90" t="s">
        <v>551</v>
      </c>
    </row>
    <row r="91" spans="1:8">
      <c r="A91" t="s">
        <v>552</v>
      </c>
      <c r="B91" t="s">
        <v>553</v>
      </c>
      <c r="C91" t="s">
        <v>554</v>
      </c>
      <c r="D91" s="1">
        <v>20.38</v>
      </c>
      <c r="E91" s="2">
        <v>4.2</v>
      </c>
      <c r="F91" s="2">
        <v>85.6</v>
      </c>
      <c r="G91" t="s">
        <v>555</v>
      </c>
      <c r="H91" t="s">
        <v>555</v>
      </c>
    </row>
    <row r="92" spans="1:8">
      <c r="A92" t="s">
        <v>556</v>
      </c>
      <c r="B92" t="s">
        <v>553</v>
      </c>
      <c r="C92" t="s">
        <v>557</v>
      </c>
      <c r="D92" s="1">
        <v>22.08</v>
      </c>
      <c r="E92" s="2">
        <v>7.3</v>
      </c>
      <c r="F92" s="2">
        <v>161.18</v>
      </c>
      <c r="G92" t="s">
        <v>558</v>
      </c>
      <c r="H92" t="s">
        <v>558</v>
      </c>
    </row>
    <row r="93" spans="1:8">
      <c r="A93" t="s">
        <v>559</v>
      </c>
      <c r="B93" t="s">
        <v>553</v>
      </c>
      <c r="C93" t="s">
        <v>560</v>
      </c>
      <c r="D93" s="1">
        <v>19.71</v>
      </c>
      <c r="E93" s="2">
        <v>4.5</v>
      </c>
      <c r="F93" s="2">
        <v>88.7</v>
      </c>
      <c r="G93" t="s">
        <v>561</v>
      </c>
      <c r="H93" t="s">
        <v>561</v>
      </c>
    </row>
    <row r="94" spans="1:8">
      <c r="A94" t="s">
        <v>562</v>
      </c>
      <c r="B94" t="s">
        <v>563</v>
      </c>
      <c r="C94" t="s">
        <v>564</v>
      </c>
      <c r="D94" s="1">
        <v>1</v>
      </c>
      <c r="E94" s="2">
        <v>150</v>
      </c>
      <c r="F94" s="2">
        <v>150</v>
      </c>
      <c r="G94" t="s">
        <v>565</v>
      </c>
      <c r="H94" t="s">
        <v>565</v>
      </c>
    </row>
    <row r="95" spans="1:8">
      <c r="A95" t="s">
        <v>566</v>
      </c>
      <c r="B95" t="s">
        <v>567</v>
      </c>
      <c r="C95" t="s">
        <v>568</v>
      </c>
      <c r="D95" s="1">
        <v>19.77</v>
      </c>
      <c r="E95" s="2">
        <v>4.15</v>
      </c>
      <c r="F95" s="2">
        <v>82.05</v>
      </c>
      <c r="G95" t="s">
        <v>558</v>
      </c>
      <c r="H95" t="s">
        <v>558</v>
      </c>
    </row>
    <row r="96" spans="1:8">
      <c r="A96" t="s">
        <v>569</v>
      </c>
      <c r="B96" t="s">
        <v>567</v>
      </c>
      <c r="C96" t="s">
        <v>570</v>
      </c>
      <c r="D96" s="1">
        <v>16.33</v>
      </c>
      <c r="E96" s="2">
        <v>3.95</v>
      </c>
      <c r="F96" s="2">
        <v>64.5</v>
      </c>
      <c r="G96" t="s">
        <v>488</v>
      </c>
      <c r="H96" t="s">
        <v>488</v>
      </c>
    </row>
    <row r="97" spans="1:8">
      <c r="A97" t="s">
        <v>571</v>
      </c>
      <c r="B97" t="s">
        <v>567</v>
      </c>
      <c r="C97" t="s">
        <v>572</v>
      </c>
      <c r="D97" s="1">
        <v>16.35</v>
      </c>
      <c r="E97" s="2">
        <v>3.45</v>
      </c>
      <c r="F97" s="2">
        <v>56.41</v>
      </c>
      <c r="G97" t="s">
        <v>573</v>
      </c>
      <c r="H97" t="s">
        <v>573</v>
      </c>
    </row>
    <row r="98" spans="1:8">
      <c r="A98" t="s">
        <v>574</v>
      </c>
      <c r="B98" t="s">
        <v>575</v>
      </c>
      <c r="C98" t="s">
        <v>576</v>
      </c>
      <c r="D98" s="1">
        <v>19.15</v>
      </c>
      <c r="E98" s="2">
        <v>5.45</v>
      </c>
      <c r="F98" s="2">
        <v>104.37</v>
      </c>
      <c r="G98" t="s">
        <v>577</v>
      </c>
      <c r="H98" t="s">
        <v>577</v>
      </c>
    </row>
    <row r="99" spans="1:8">
      <c r="A99" t="s">
        <v>578</v>
      </c>
      <c r="B99" t="s">
        <v>575</v>
      </c>
      <c r="C99" t="s">
        <v>579</v>
      </c>
      <c r="D99" s="1">
        <v>21.89</v>
      </c>
      <c r="E99" s="2">
        <v>4.3</v>
      </c>
      <c r="F99" s="2">
        <v>94.13</v>
      </c>
      <c r="G99" t="s">
        <v>580</v>
      </c>
      <c r="H99" t="s">
        <v>580</v>
      </c>
    </row>
    <row r="100" spans="1:8">
      <c r="A100" t="s">
        <v>581</v>
      </c>
      <c r="B100" t="s">
        <v>575</v>
      </c>
      <c r="C100" t="s">
        <v>582</v>
      </c>
      <c r="D100" s="1">
        <v>20</v>
      </c>
      <c r="E100" s="2">
        <v>3.95</v>
      </c>
      <c r="F100" s="2">
        <v>79</v>
      </c>
      <c r="G100" t="s">
        <v>384</v>
      </c>
      <c r="H100" t="s">
        <v>384</v>
      </c>
    </row>
    <row r="101" spans="1:8">
      <c r="A101" t="s">
        <v>583</v>
      </c>
      <c r="B101" t="s">
        <v>584</v>
      </c>
      <c r="C101" t="s">
        <v>585</v>
      </c>
      <c r="D101" s="1">
        <v>18.1</v>
      </c>
      <c r="E101" s="2">
        <v>3.7</v>
      </c>
      <c r="F101" s="2">
        <v>66.97</v>
      </c>
      <c r="G101" t="s">
        <v>495</v>
      </c>
      <c r="H101" t="s">
        <v>495</v>
      </c>
    </row>
    <row r="102" spans="1:8">
      <c r="A102" t="s">
        <v>586</v>
      </c>
      <c r="B102" t="s">
        <v>584</v>
      </c>
      <c r="C102" t="s">
        <v>587</v>
      </c>
      <c r="D102" s="1">
        <v>20.34</v>
      </c>
      <c r="E102" s="2">
        <v>4.4</v>
      </c>
      <c r="F102" s="2">
        <v>89.5</v>
      </c>
      <c r="G102" t="s">
        <v>511</v>
      </c>
      <c r="H102" t="s">
        <v>511</v>
      </c>
    </row>
    <row r="103" spans="1:8">
      <c r="A103" t="s">
        <v>588</v>
      </c>
      <c r="B103" t="s">
        <v>584</v>
      </c>
      <c r="C103" t="s">
        <v>589</v>
      </c>
      <c r="D103" s="1">
        <v>19.88</v>
      </c>
      <c r="E103" s="2">
        <v>3.85</v>
      </c>
      <c r="F103" s="2">
        <v>76.54</v>
      </c>
      <c r="G103" t="s">
        <v>384</v>
      </c>
      <c r="H103" t="s">
        <v>384</v>
      </c>
    </row>
    <row r="104" spans="1:8">
      <c r="A104" t="s">
        <v>590</v>
      </c>
      <c r="B104" t="s">
        <v>591</v>
      </c>
      <c r="C104" t="s">
        <v>592</v>
      </c>
      <c r="D104" s="1">
        <v>18.22</v>
      </c>
      <c r="E104" s="2">
        <v>4.9</v>
      </c>
      <c r="F104" s="2">
        <v>89.28</v>
      </c>
      <c r="G104" t="s">
        <v>593</v>
      </c>
      <c r="H104" t="s">
        <v>593</v>
      </c>
    </row>
    <row r="105" spans="1:8">
      <c r="A105" t="s">
        <v>594</v>
      </c>
      <c r="B105" t="s">
        <v>591</v>
      </c>
      <c r="C105" t="s">
        <v>595</v>
      </c>
      <c r="D105" s="1">
        <v>18.38</v>
      </c>
      <c r="E105" s="2">
        <v>4.15</v>
      </c>
      <c r="F105" s="2">
        <v>76.28</v>
      </c>
      <c r="G105" t="s">
        <v>596</v>
      </c>
      <c r="H105" t="s">
        <v>596</v>
      </c>
    </row>
    <row r="106" spans="1:8">
      <c r="A106" t="s">
        <v>597</v>
      </c>
      <c r="B106" t="s">
        <v>598</v>
      </c>
      <c r="C106" t="s">
        <v>599</v>
      </c>
      <c r="D106" s="1">
        <v>20.25</v>
      </c>
      <c r="E106" s="2">
        <v>4.95</v>
      </c>
      <c r="F106" s="2">
        <v>100.24</v>
      </c>
      <c r="G106" t="s">
        <v>511</v>
      </c>
      <c r="H106" t="s">
        <v>511</v>
      </c>
    </row>
    <row r="107" spans="1:8">
      <c r="A107" t="s">
        <v>600</v>
      </c>
      <c r="B107" t="s">
        <v>598</v>
      </c>
      <c r="C107" t="s">
        <v>601</v>
      </c>
      <c r="D107" s="1">
        <v>17.93</v>
      </c>
      <c r="E107" s="2">
        <v>9.05</v>
      </c>
      <c r="F107" s="2">
        <v>162.27</v>
      </c>
      <c r="G107" t="s">
        <v>602</v>
      </c>
      <c r="H107" t="s">
        <v>602</v>
      </c>
    </row>
    <row r="108" spans="1:8">
      <c r="A108" t="s">
        <v>603</v>
      </c>
      <c r="B108" t="s">
        <v>604</v>
      </c>
      <c r="C108" t="s">
        <v>605</v>
      </c>
      <c r="D108" s="1">
        <v>21.08</v>
      </c>
      <c r="E108" s="2">
        <v>4.95</v>
      </c>
      <c r="F108" s="2">
        <v>104.35</v>
      </c>
      <c r="G108" t="s">
        <v>390</v>
      </c>
      <c r="H108" t="s">
        <v>390</v>
      </c>
    </row>
    <row r="109" spans="1:8">
      <c r="A109" t="s">
        <v>606</v>
      </c>
      <c r="B109" t="s">
        <v>604</v>
      </c>
      <c r="C109" t="s">
        <v>607</v>
      </c>
      <c r="D109" s="1">
        <v>21.06</v>
      </c>
      <c r="E109" s="2">
        <v>4.55</v>
      </c>
      <c r="F109" s="2">
        <v>95.82</v>
      </c>
      <c r="G109" t="s">
        <v>577</v>
      </c>
      <c r="H109" t="s">
        <v>577</v>
      </c>
    </row>
    <row r="110" spans="1:8">
      <c r="A110" t="s">
        <v>608</v>
      </c>
      <c r="B110" t="s">
        <v>609</v>
      </c>
      <c r="C110" t="s">
        <v>610</v>
      </c>
      <c r="D110" s="1">
        <v>18.1</v>
      </c>
      <c r="E110" s="2">
        <v>3.25</v>
      </c>
      <c r="F110" s="2">
        <v>58.83</v>
      </c>
      <c r="G110" t="s">
        <v>491</v>
      </c>
      <c r="H110" t="s">
        <v>491</v>
      </c>
    </row>
    <row r="111" spans="1:8">
      <c r="A111" t="s">
        <v>611</v>
      </c>
      <c r="B111" t="s">
        <v>609</v>
      </c>
      <c r="C111" t="s">
        <v>612</v>
      </c>
      <c r="D111" s="1">
        <v>17.78</v>
      </c>
      <c r="E111" s="2">
        <v>5.45</v>
      </c>
      <c r="F111" s="2">
        <v>96.9</v>
      </c>
      <c r="G111" t="s">
        <v>474</v>
      </c>
      <c r="H111" t="s">
        <v>474</v>
      </c>
    </row>
    <row r="112" spans="1:8">
      <c r="A112" t="s">
        <v>613</v>
      </c>
      <c r="B112" t="s">
        <v>614</v>
      </c>
      <c r="C112" t="s">
        <v>615</v>
      </c>
      <c r="D112" s="1">
        <v>18.2</v>
      </c>
      <c r="E112" s="2">
        <v>4.55</v>
      </c>
      <c r="F112" s="2">
        <v>82.81</v>
      </c>
      <c r="G112" t="s">
        <v>364</v>
      </c>
      <c r="H112" t="s">
        <v>364</v>
      </c>
    </row>
    <row r="113" spans="1:8">
      <c r="A113" t="s">
        <v>616</v>
      </c>
      <c r="B113" t="s">
        <v>614</v>
      </c>
      <c r="C113" t="s">
        <v>601</v>
      </c>
      <c r="D113" s="1">
        <v>18.23</v>
      </c>
      <c r="E113" s="2">
        <v>9.05</v>
      </c>
      <c r="F113" s="2">
        <v>164.98</v>
      </c>
      <c r="G113" t="s">
        <v>602</v>
      </c>
      <c r="H113" t="s">
        <v>602</v>
      </c>
    </row>
    <row r="114" spans="1:8">
      <c r="A114" t="s">
        <v>617</v>
      </c>
      <c r="B114" t="s">
        <v>618</v>
      </c>
      <c r="C114" t="s">
        <v>619</v>
      </c>
      <c r="D114" s="1">
        <v>15.01</v>
      </c>
      <c r="E114" s="2">
        <v>4.15</v>
      </c>
      <c r="F114" s="2">
        <v>62.29</v>
      </c>
      <c r="G114" t="s">
        <v>517</v>
      </c>
      <c r="H114" t="s">
        <v>517</v>
      </c>
    </row>
    <row r="115" spans="1:8">
      <c r="A115" t="s">
        <v>620</v>
      </c>
      <c r="B115" t="s">
        <v>621</v>
      </c>
      <c r="C115" t="s">
        <v>585</v>
      </c>
      <c r="D115" s="1">
        <v>15.66</v>
      </c>
      <c r="E115" s="2">
        <v>3.7</v>
      </c>
      <c r="F115" s="2">
        <v>57.94</v>
      </c>
      <c r="G115" t="s">
        <v>622</v>
      </c>
      <c r="H115" t="s">
        <v>622</v>
      </c>
    </row>
    <row r="116" spans="1:8">
      <c r="A116" t="s">
        <v>623</v>
      </c>
      <c r="B116" t="s">
        <v>621</v>
      </c>
      <c r="C116" t="s">
        <v>624</v>
      </c>
      <c r="D116" s="1">
        <v>15.58</v>
      </c>
      <c r="E116" s="2">
        <v>4.2</v>
      </c>
      <c r="F116" s="2">
        <v>65.44</v>
      </c>
      <c r="G116" t="s">
        <v>390</v>
      </c>
      <c r="H116" t="s">
        <v>390</v>
      </c>
    </row>
    <row r="117" spans="1:8">
      <c r="A117" t="s">
        <v>625</v>
      </c>
      <c r="B117" t="s">
        <v>626</v>
      </c>
      <c r="C117" t="s">
        <v>627</v>
      </c>
      <c r="D117" s="1">
        <v>20.98</v>
      </c>
      <c r="E117" s="2">
        <v>7</v>
      </c>
      <c r="F117" s="2">
        <v>146.86</v>
      </c>
      <c r="G117" t="s">
        <v>628</v>
      </c>
      <c r="H117" t="s">
        <v>628</v>
      </c>
    </row>
    <row r="118" spans="1:8">
      <c r="A118" t="s">
        <v>629</v>
      </c>
      <c r="B118" t="s">
        <v>630</v>
      </c>
      <c r="C118" t="s">
        <v>631</v>
      </c>
      <c r="D118" s="1">
        <v>20.77</v>
      </c>
      <c r="E118" s="2">
        <v>3.35</v>
      </c>
      <c r="F118" s="2">
        <v>69.58</v>
      </c>
      <c r="G118" t="s">
        <v>511</v>
      </c>
      <c r="H118" t="s">
        <v>511</v>
      </c>
    </row>
    <row r="119" spans="1:8">
      <c r="A119" t="s">
        <v>632</v>
      </c>
      <c r="B119" t="s">
        <v>630</v>
      </c>
      <c r="C119" t="s">
        <v>633</v>
      </c>
      <c r="D119" s="1">
        <v>20.83</v>
      </c>
      <c r="E119" s="2">
        <v>6.2</v>
      </c>
      <c r="F119" s="2">
        <v>129.15</v>
      </c>
      <c r="G119" t="s">
        <v>514</v>
      </c>
      <c r="H119" t="s">
        <v>514</v>
      </c>
    </row>
    <row r="120" spans="1:8">
      <c r="A120" t="s">
        <v>634</v>
      </c>
      <c r="B120" t="s">
        <v>635</v>
      </c>
      <c r="C120" t="s">
        <v>636</v>
      </c>
      <c r="D120" s="1">
        <v>15.09</v>
      </c>
      <c r="E120" s="2">
        <v>3.85</v>
      </c>
      <c r="F120" s="2">
        <v>58.1</v>
      </c>
      <c r="G120" t="s">
        <v>488</v>
      </c>
      <c r="H120" t="s">
        <v>488</v>
      </c>
    </row>
    <row r="121" spans="1:8">
      <c r="A121" t="s">
        <v>637</v>
      </c>
      <c r="B121" t="s">
        <v>638</v>
      </c>
      <c r="C121" t="s">
        <v>639</v>
      </c>
      <c r="D121" s="1">
        <v>15.7</v>
      </c>
      <c r="E121" s="2">
        <v>4.2</v>
      </c>
      <c r="F121" s="2">
        <v>65.94</v>
      </c>
      <c r="G121" t="s">
        <v>531</v>
      </c>
      <c r="H121" t="s">
        <v>531</v>
      </c>
    </row>
    <row r="122" spans="1:8">
      <c r="A122" t="s">
        <v>640</v>
      </c>
      <c r="B122" t="s">
        <v>638</v>
      </c>
      <c r="C122" t="s">
        <v>641</v>
      </c>
      <c r="D122" s="1">
        <v>14.4</v>
      </c>
      <c r="E122" s="2">
        <v>3.1</v>
      </c>
      <c r="F122" s="2">
        <v>44.64</v>
      </c>
      <c r="G122" t="s">
        <v>384</v>
      </c>
      <c r="H122" t="s">
        <v>384</v>
      </c>
    </row>
    <row r="123" spans="1:8">
      <c r="A123" t="s">
        <v>642</v>
      </c>
      <c r="B123" t="s">
        <v>638</v>
      </c>
      <c r="C123" t="s">
        <v>643</v>
      </c>
      <c r="D123" s="1">
        <v>14.31</v>
      </c>
      <c r="E123" s="2">
        <v>3.85</v>
      </c>
      <c r="F123" s="2">
        <v>55.09</v>
      </c>
      <c r="G123" t="s">
        <v>384</v>
      </c>
      <c r="H123" t="s">
        <v>384</v>
      </c>
    </row>
    <row r="124" spans="1:8">
      <c r="A124" t="s">
        <v>644</v>
      </c>
      <c r="B124" t="s">
        <v>638</v>
      </c>
      <c r="C124" t="s">
        <v>645</v>
      </c>
      <c r="D124" s="1">
        <v>15.71</v>
      </c>
      <c r="E124" s="2">
        <v>4.3</v>
      </c>
      <c r="F124" s="2">
        <v>67.55</v>
      </c>
      <c r="G124" t="s">
        <v>646</v>
      </c>
      <c r="H124" t="s">
        <v>646</v>
      </c>
    </row>
    <row r="125" spans="1:8">
      <c r="A125" t="s">
        <v>647</v>
      </c>
      <c r="B125" t="s">
        <v>648</v>
      </c>
      <c r="C125" t="s">
        <v>649</v>
      </c>
      <c r="D125" s="1">
        <v>14.81</v>
      </c>
      <c r="E125" s="2">
        <v>3.95</v>
      </c>
      <c r="F125" s="2">
        <v>58.5</v>
      </c>
      <c r="G125" t="s">
        <v>650</v>
      </c>
      <c r="H125" t="s">
        <v>650</v>
      </c>
    </row>
    <row r="126" spans="1:8">
      <c r="A126" t="s">
        <v>651</v>
      </c>
      <c r="B126" t="s">
        <v>648</v>
      </c>
      <c r="C126" t="s">
        <v>652</v>
      </c>
      <c r="D126" s="1">
        <v>14.77</v>
      </c>
      <c r="E126" s="2">
        <v>3.95</v>
      </c>
      <c r="F126" s="2">
        <v>58.34</v>
      </c>
      <c r="G126" t="s">
        <v>650</v>
      </c>
      <c r="H126" t="s">
        <v>650</v>
      </c>
    </row>
    <row r="127" spans="1:8">
      <c r="A127" t="s">
        <v>653</v>
      </c>
      <c r="B127" t="s">
        <v>648</v>
      </c>
      <c r="C127" t="s">
        <v>654</v>
      </c>
      <c r="D127" s="1">
        <v>14.86</v>
      </c>
      <c r="E127" s="2">
        <v>4.7</v>
      </c>
      <c r="F127" s="2">
        <v>69.84</v>
      </c>
      <c r="G127" t="s">
        <v>655</v>
      </c>
      <c r="H127" t="s">
        <v>655</v>
      </c>
    </row>
    <row r="128" spans="1:8">
      <c r="A128" t="s">
        <v>656</v>
      </c>
      <c r="B128" t="s">
        <v>648</v>
      </c>
      <c r="C128" t="s">
        <v>657</v>
      </c>
      <c r="D128" s="1">
        <v>13.59</v>
      </c>
      <c r="E128" s="2">
        <v>4.3</v>
      </c>
      <c r="F128" s="2">
        <v>58.44</v>
      </c>
      <c r="G128" t="s">
        <v>658</v>
      </c>
      <c r="H128" t="s">
        <v>658</v>
      </c>
    </row>
    <row r="129" spans="1:8">
      <c r="A129" t="s">
        <v>659</v>
      </c>
      <c r="B129" t="s">
        <v>648</v>
      </c>
      <c r="C129" t="s">
        <v>660</v>
      </c>
      <c r="D129" s="1">
        <v>11.21</v>
      </c>
      <c r="E129" s="2">
        <v>5.2</v>
      </c>
      <c r="F129" s="2">
        <v>58.29</v>
      </c>
      <c r="G129" t="s">
        <v>661</v>
      </c>
      <c r="H129" t="s">
        <v>661</v>
      </c>
    </row>
    <row r="130" spans="1:8">
      <c r="A130" t="s">
        <v>662</v>
      </c>
      <c r="B130" t="s">
        <v>648</v>
      </c>
      <c r="C130" t="s">
        <v>663</v>
      </c>
      <c r="D130" s="1">
        <v>1</v>
      </c>
      <c r="E130" s="2">
        <v>50</v>
      </c>
      <c r="F130" s="2">
        <v>50</v>
      </c>
      <c r="G130" t="s">
        <v>661</v>
      </c>
      <c r="H130" t="s">
        <v>661</v>
      </c>
    </row>
    <row r="131" spans="1:8">
      <c r="A131" t="s">
        <v>664</v>
      </c>
      <c r="B131" t="s">
        <v>648</v>
      </c>
      <c r="C131" t="s">
        <v>665</v>
      </c>
      <c r="D131" s="1">
        <v>14.74</v>
      </c>
      <c r="E131" s="2">
        <v>3.95</v>
      </c>
      <c r="F131" s="2">
        <v>58.22</v>
      </c>
      <c r="G131" t="s">
        <v>666</v>
      </c>
      <c r="H131" t="s">
        <v>666</v>
      </c>
    </row>
    <row r="132" spans="1:8">
      <c r="A132" t="s">
        <v>667</v>
      </c>
      <c r="B132" t="s">
        <v>62</v>
      </c>
      <c r="C132" t="s">
        <v>668</v>
      </c>
      <c r="D132" s="1">
        <v>19.07</v>
      </c>
      <c r="E132" s="2">
        <v>4.55</v>
      </c>
      <c r="F132" s="2">
        <v>86.77</v>
      </c>
      <c r="G132" t="s">
        <v>669</v>
      </c>
      <c r="H132" t="s">
        <v>669</v>
      </c>
    </row>
    <row r="133" spans="1:8">
      <c r="A133" t="s">
        <v>670</v>
      </c>
      <c r="B133" t="s">
        <v>62</v>
      </c>
      <c r="C133" t="s">
        <v>671</v>
      </c>
      <c r="D133" s="1">
        <v>18.83</v>
      </c>
      <c r="E133" s="2">
        <v>6.2</v>
      </c>
      <c r="F133" s="2">
        <v>116.75</v>
      </c>
      <c r="G133" t="s">
        <v>546</v>
      </c>
      <c r="H133" t="s">
        <v>546</v>
      </c>
    </row>
    <row r="134" spans="1:8">
      <c r="A134" t="s">
        <v>672</v>
      </c>
      <c r="B134" t="s">
        <v>62</v>
      </c>
      <c r="C134" t="s">
        <v>673</v>
      </c>
      <c r="D134" s="1">
        <v>18.65</v>
      </c>
      <c r="E134" s="2">
        <v>5.95</v>
      </c>
      <c r="F134" s="2">
        <v>110.97</v>
      </c>
      <c r="G134" t="s">
        <v>674</v>
      </c>
      <c r="H134" t="s">
        <v>674</v>
      </c>
    </row>
    <row r="135" spans="1:8">
      <c r="A135" t="s">
        <v>675</v>
      </c>
      <c r="B135" t="s">
        <v>62</v>
      </c>
      <c r="C135" t="s">
        <v>676</v>
      </c>
      <c r="D135" s="1">
        <v>20.21</v>
      </c>
      <c r="E135" s="2">
        <v>8.5</v>
      </c>
      <c r="F135" s="2">
        <v>171.79</v>
      </c>
      <c r="G135" t="s">
        <v>677</v>
      </c>
      <c r="H135" t="s">
        <v>677</v>
      </c>
    </row>
    <row r="136" spans="1:8">
      <c r="A136" t="s">
        <v>678</v>
      </c>
      <c r="B136" t="s">
        <v>62</v>
      </c>
      <c r="C136" t="s">
        <v>679</v>
      </c>
      <c r="D136" s="1">
        <v>20</v>
      </c>
      <c r="E136" s="2">
        <v>6.15</v>
      </c>
      <c r="F136" s="2">
        <v>123</v>
      </c>
      <c r="G136" t="s">
        <v>677</v>
      </c>
      <c r="H136" t="s">
        <v>677</v>
      </c>
    </row>
    <row r="137" spans="1:8">
      <c r="A137" t="s">
        <v>680</v>
      </c>
      <c r="B137" t="s">
        <v>62</v>
      </c>
      <c r="C137" t="s">
        <v>681</v>
      </c>
      <c r="D137" s="1">
        <v>18.57</v>
      </c>
      <c r="E137" s="2">
        <v>4.7</v>
      </c>
      <c r="F137" s="2">
        <v>87.28</v>
      </c>
      <c r="G137" t="s">
        <v>682</v>
      </c>
      <c r="H137" t="s">
        <v>682</v>
      </c>
    </row>
    <row r="138" spans="1:8">
      <c r="A138" t="s">
        <v>683</v>
      </c>
      <c r="B138" t="s">
        <v>62</v>
      </c>
      <c r="C138" t="s">
        <v>684</v>
      </c>
      <c r="D138" s="1">
        <v>19.07</v>
      </c>
      <c r="E138" s="2">
        <v>4.3</v>
      </c>
      <c r="F138" s="2">
        <v>82</v>
      </c>
      <c r="G138" t="s">
        <v>685</v>
      </c>
      <c r="H138" t="s">
        <v>685</v>
      </c>
    </row>
    <row r="139" spans="1:8">
      <c r="A139" t="s">
        <v>686</v>
      </c>
      <c r="B139" t="s">
        <v>687</v>
      </c>
      <c r="C139" t="s">
        <v>688</v>
      </c>
      <c r="D139" s="1">
        <v>17.12</v>
      </c>
      <c r="E139" s="2">
        <v>4.4</v>
      </c>
      <c r="F139" s="2">
        <v>75.33</v>
      </c>
      <c r="G139" t="s">
        <v>689</v>
      </c>
      <c r="H139" t="s">
        <v>689</v>
      </c>
    </row>
    <row r="140" spans="1:8">
      <c r="A140" t="s">
        <v>690</v>
      </c>
      <c r="B140" t="s">
        <v>687</v>
      </c>
      <c r="C140" t="s">
        <v>691</v>
      </c>
      <c r="D140" s="1">
        <v>17.07</v>
      </c>
      <c r="E140" s="2">
        <v>4.2</v>
      </c>
      <c r="F140" s="2">
        <v>71.69</v>
      </c>
      <c r="G140" t="s">
        <v>689</v>
      </c>
      <c r="H140" t="s">
        <v>689</v>
      </c>
    </row>
    <row r="141" spans="1:8">
      <c r="A141" t="s">
        <v>692</v>
      </c>
      <c r="B141" t="s">
        <v>687</v>
      </c>
      <c r="C141" t="s">
        <v>693</v>
      </c>
      <c r="D141" s="1">
        <v>15.54</v>
      </c>
      <c r="E141" s="2">
        <v>3.35</v>
      </c>
      <c r="F141" s="2">
        <v>52.06</v>
      </c>
      <c r="G141" t="s">
        <v>694</v>
      </c>
      <c r="H141" t="s">
        <v>694</v>
      </c>
    </row>
    <row r="142" spans="1:8">
      <c r="A142" t="s">
        <v>695</v>
      </c>
      <c r="B142" t="s">
        <v>687</v>
      </c>
      <c r="C142" t="s">
        <v>696</v>
      </c>
      <c r="D142" s="1">
        <v>15.37</v>
      </c>
      <c r="E142" s="2">
        <v>4.7</v>
      </c>
      <c r="F142" s="2">
        <v>72.24</v>
      </c>
      <c r="G142" t="s">
        <v>593</v>
      </c>
      <c r="H142" t="s">
        <v>593</v>
      </c>
    </row>
    <row r="143" spans="1:8">
      <c r="A143" t="s">
        <v>697</v>
      </c>
      <c r="B143" t="s">
        <v>687</v>
      </c>
      <c r="C143" t="s">
        <v>698</v>
      </c>
      <c r="D143" s="1">
        <v>17.21</v>
      </c>
      <c r="E143" s="2">
        <v>3.45</v>
      </c>
      <c r="F143" s="2">
        <v>59.37</v>
      </c>
      <c r="G143" t="s">
        <v>573</v>
      </c>
      <c r="H143" t="s">
        <v>573</v>
      </c>
    </row>
    <row r="144" spans="1:8">
      <c r="A144" t="s">
        <v>699</v>
      </c>
      <c r="B144" t="s">
        <v>687</v>
      </c>
      <c r="C144" t="s">
        <v>700</v>
      </c>
      <c r="D144" s="1">
        <v>17.17</v>
      </c>
      <c r="E144" s="2">
        <v>3.85</v>
      </c>
      <c r="F144" s="2">
        <v>66.1</v>
      </c>
      <c r="G144" t="s">
        <v>500</v>
      </c>
      <c r="H144" t="s">
        <v>501</v>
      </c>
    </row>
    <row r="145" spans="1:8">
      <c r="A145" t="s">
        <v>701</v>
      </c>
      <c r="B145" t="s">
        <v>687</v>
      </c>
      <c r="C145" t="s">
        <v>572</v>
      </c>
      <c r="D145" s="1">
        <v>17.18</v>
      </c>
      <c r="E145" s="2">
        <v>3.75</v>
      </c>
      <c r="F145" s="2">
        <v>64.43</v>
      </c>
      <c r="G145" t="s">
        <v>702</v>
      </c>
      <c r="H145" t="s">
        <v>702</v>
      </c>
    </row>
    <row r="146" spans="1:8">
      <c r="A146" t="s">
        <v>703</v>
      </c>
      <c r="B146" t="s">
        <v>687</v>
      </c>
      <c r="C146" t="s">
        <v>704</v>
      </c>
      <c r="D146" s="1">
        <v>17.08</v>
      </c>
      <c r="E146" s="2">
        <v>4.3</v>
      </c>
      <c r="F146" s="2">
        <v>73.44</v>
      </c>
      <c r="G146" t="s">
        <v>646</v>
      </c>
      <c r="H146" t="s">
        <v>646</v>
      </c>
    </row>
    <row r="147" spans="1:8">
      <c r="A147" t="s">
        <v>705</v>
      </c>
      <c r="B147" t="s">
        <v>706</v>
      </c>
      <c r="C147" t="s">
        <v>707</v>
      </c>
      <c r="D147" s="1">
        <v>18.26</v>
      </c>
      <c r="E147" s="2">
        <v>3.45</v>
      </c>
      <c r="F147" s="2">
        <v>63</v>
      </c>
      <c r="G147" t="s">
        <v>655</v>
      </c>
      <c r="H147" t="s">
        <v>655</v>
      </c>
    </row>
    <row r="148" spans="1:8">
      <c r="A148" t="s">
        <v>708</v>
      </c>
      <c r="B148" t="s">
        <v>706</v>
      </c>
      <c r="C148" t="s">
        <v>709</v>
      </c>
      <c r="D148" s="1">
        <v>16.81</v>
      </c>
      <c r="E148" s="2">
        <v>5.45</v>
      </c>
      <c r="F148" s="2">
        <v>91.61</v>
      </c>
      <c r="G148" t="s">
        <v>655</v>
      </c>
      <c r="H148" t="s">
        <v>655</v>
      </c>
    </row>
    <row r="149" spans="1:8">
      <c r="A149" t="s">
        <v>710</v>
      </c>
      <c r="B149" t="s">
        <v>706</v>
      </c>
      <c r="C149" t="s">
        <v>711</v>
      </c>
      <c r="D149" s="1">
        <v>1</v>
      </c>
      <c r="E149" s="2">
        <v>455</v>
      </c>
      <c r="F149" s="2">
        <v>455</v>
      </c>
      <c r="G149" t="s">
        <v>471</v>
      </c>
      <c r="H149" t="s">
        <v>471</v>
      </c>
    </row>
    <row r="150" spans="1:8">
      <c r="A150" t="s">
        <v>712</v>
      </c>
      <c r="B150" t="s">
        <v>706</v>
      </c>
      <c r="C150" t="s">
        <v>711</v>
      </c>
      <c r="D150" s="1">
        <v>1</v>
      </c>
      <c r="E150" s="2">
        <v>325</v>
      </c>
      <c r="F150" s="2">
        <v>325</v>
      </c>
      <c r="G150" t="s">
        <v>471</v>
      </c>
      <c r="H150" t="s">
        <v>471</v>
      </c>
    </row>
    <row r="151" spans="1:8">
      <c r="A151" t="s">
        <v>713</v>
      </c>
      <c r="B151" t="s">
        <v>706</v>
      </c>
      <c r="C151" t="s">
        <v>643</v>
      </c>
      <c r="D151" s="1">
        <v>15.93</v>
      </c>
      <c r="E151" s="2">
        <v>3.85</v>
      </c>
      <c r="F151" s="2">
        <v>61.33</v>
      </c>
      <c r="G151" t="s">
        <v>658</v>
      </c>
      <c r="H151" t="s">
        <v>658</v>
      </c>
    </row>
    <row r="152" spans="1:8">
      <c r="A152" t="s">
        <v>714</v>
      </c>
      <c r="B152" t="s">
        <v>706</v>
      </c>
      <c r="C152" t="s">
        <v>643</v>
      </c>
      <c r="D152" s="1">
        <v>15.82</v>
      </c>
      <c r="E152" s="2">
        <v>3.85</v>
      </c>
      <c r="F152" s="2">
        <v>60.91</v>
      </c>
      <c r="G152" t="s">
        <v>658</v>
      </c>
      <c r="H152" t="s">
        <v>658</v>
      </c>
    </row>
    <row r="153" spans="1:8">
      <c r="A153" t="s">
        <v>715</v>
      </c>
      <c r="B153" t="s">
        <v>706</v>
      </c>
      <c r="C153" t="s">
        <v>643</v>
      </c>
      <c r="D153" s="1">
        <v>15.73</v>
      </c>
      <c r="E153" s="2">
        <v>3.85</v>
      </c>
      <c r="F153" s="2">
        <v>60.56</v>
      </c>
      <c r="G153" t="s">
        <v>658</v>
      </c>
      <c r="H153" t="s">
        <v>658</v>
      </c>
    </row>
    <row r="154" spans="1:8">
      <c r="A154" t="s">
        <v>716</v>
      </c>
      <c r="B154" t="s">
        <v>706</v>
      </c>
      <c r="C154" t="s">
        <v>643</v>
      </c>
      <c r="D154" s="1">
        <v>15.92</v>
      </c>
      <c r="E154" s="2">
        <v>3.85</v>
      </c>
      <c r="F154" s="2">
        <v>61.29</v>
      </c>
      <c r="G154" t="s">
        <v>658</v>
      </c>
      <c r="H154" t="s">
        <v>658</v>
      </c>
    </row>
    <row r="155" spans="1:8">
      <c r="A155" t="s">
        <v>717</v>
      </c>
      <c r="B155" t="s">
        <v>706</v>
      </c>
      <c r="C155" t="s">
        <v>643</v>
      </c>
      <c r="D155" s="1">
        <v>15.8</v>
      </c>
      <c r="E155" s="2">
        <v>3.85</v>
      </c>
      <c r="F155" s="2">
        <v>60.83</v>
      </c>
      <c r="G155" t="s">
        <v>658</v>
      </c>
      <c r="H155" t="s">
        <v>658</v>
      </c>
    </row>
    <row r="156" spans="1:8">
      <c r="A156" t="s">
        <v>718</v>
      </c>
      <c r="B156" t="s">
        <v>706</v>
      </c>
      <c r="C156" t="s">
        <v>643</v>
      </c>
      <c r="D156" s="1">
        <v>15.92</v>
      </c>
      <c r="E156" s="2">
        <v>3.85</v>
      </c>
      <c r="F156" s="2">
        <v>61.29</v>
      </c>
      <c r="G156" t="s">
        <v>658</v>
      </c>
      <c r="H156" t="s">
        <v>658</v>
      </c>
    </row>
    <row r="157" spans="1:8">
      <c r="A157" t="s">
        <v>719</v>
      </c>
      <c r="B157" t="s">
        <v>706</v>
      </c>
      <c r="C157" t="s">
        <v>643</v>
      </c>
      <c r="D157" s="1">
        <v>1</v>
      </c>
      <c r="E157" s="2">
        <v>0</v>
      </c>
      <c r="F157" s="2">
        <v>0</v>
      </c>
      <c r="G157" t="s">
        <v>658</v>
      </c>
      <c r="H157" t="s">
        <v>658</v>
      </c>
    </row>
    <row r="158" spans="1:8">
      <c r="A158" t="s">
        <v>720</v>
      </c>
      <c r="B158" t="s">
        <v>706</v>
      </c>
      <c r="C158" t="s">
        <v>643</v>
      </c>
      <c r="D158" s="1">
        <v>15.78</v>
      </c>
      <c r="E158" s="2">
        <v>3.85</v>
      </c>
      <c r="F158" s="2">
        <v>60.75</v>
      </c>
      <c r="G158" t="s">
        <v>658</v>
      </c>
      <c r="H158" t="s">
        <v>658</v>
      </c>
    </row>
    <row r="159" spans="1:8">
      <c r="A159" t="s">
        <v>721</v>
      </c>
      <c r="B159" t="s">
        <v>706</v>
      </c>
      <c r="C159" t="s">
        <v>643</v>
      </c>
      <c r="D159" s="1">
        <v>15.88</v>
      </c>
      <c r="E159" s="2">
        <v>3.85</v>
      </c>
      <c r="F159" s="2">
        <v>61.14</v>
      </c>
      <c r="G159" t="s">
        <v>658</v>
      </c>
      <c r="H159" t="s">
        <v>658</v>
      </c>
    </row>
    <row r="160" spans="1:8">
      <c r="A160" t="s">
        <v>722</v>
      </c>
      <c r="B160" t="s">
        <v>706</v>
      </c>
      <c r="C160" t="s">
        <v>643</v>
      </c>
      <c r="D160" s="1">
        <v>15.91</v>
      </c>
      <c r="E160" s="2">
        <v>3.85</v>
      </c>
      <c r="F160" s="2">
        <v>61.25</v>
      </c>
      <c r="G160" t="s">
        <v>658</v>
      </c>
      <c r="H160" t="s">
        <v>658</v>
      </c>
    </row>
    <row r="161" spans="1:8">
      <c r="A161" t="s">
        <v>723</v>
      </c>
      <c r="B161" t="s">
        <v>706</v>
      </c>
      <c r="C161" t="s">
        <v>643</v>
      </c>
      <c r="D161" s="1">
        <v>15.82</v>
      </c>
      <c r="E161" s="2">
        <v>3.85</v>
      </c>
      <c r="F161" s="2">
        <v>60.91</v>
      </c>
      <c r="G161" t="s">
        <v>658</v>
      </c>
      <c r="H161" t="s">
        <v>658</v>
      </c>
    </row>
    <row r="162" spans="1:8">
      <c r="A162" t="s">
        <v>724</v>
      </c>
      <c r="B162" t="s">
        <v>706</v>
      </c>
      <c r="C162" t="s">
        <v>643</v>
      </c>
      <c r="D162" s="1">
        <v>15.91</v>
      </c>
      <c r="E162" s="2">
        <v>3.85</v>
      </c>
      <c r="F162" s="2">
        <v>61.25</v>
      </c>
      <c r="G162" t="s">
        <v>658</v>
      </c>
      <c r="H162" t="s">
        <v>658</v>
      </c>
    </row>
    <row r="163" spans="1:8">
      <c r="A163" t="s">
        <v>725</v>
      </c>
      <c r="B163" t="s">
        <v>706</v>
      </c>
      <c r="C163" t="s">
        <v>643</v>
      </c>
      <c r="D163" s="1">
        <v>15.88</v>
      </c>
      <c r="E163" s="2">
        <v>3.85</v>
      </c>
      <c r="F163" s="2">
        <v>61.14</v>
      </c>
      <c r="G163" t="s">
        <v>658</v>
      </c>
      <c r="H163" t="s">
        <v>658</v>
      </c>
    </row>
    <row r="164" spans="1:8">
      <c r="A164" t="s">
        <v>726</v>
      </c>
      <c r="B164" t="s">
        <v>706</v>
      </c>
      <c r="C164" t="s">
        <v>643</v>
      </c>
      <c r="D164" s="1">
        <v>15.87</v>
      </c>
      <c r="E164" s="2">
        <v>3.85</v>
      </c>
      <c r="F164" s="2">
        <v>61.1</v>
      </c>
      <c r="G164" t="s">
        <v>658</v>
      </c>
      <c r="H164" t="s">
        <v>658</v>
      </c>
    </row>
    <row r="165" spans="1:8">
      <c r="A165" t="s">
        <v>727</v>
      </c>
      <c r="B165" t="s">
        <v>706</v>
      </c>
      <c r="C165" t="s">
        <v>643</v>
      </c>
      <c r="D165" s="1">
        <v>15.92</v>
      </c>
      <c r="E165" s="2">
        <v>3.85</v>
      </c>
      <c r="F165" s="2">
        <v>61.29</v>
      </c>
      <c r="G165" t="s">
        <v>658</v>
      </c>
      <c r="H165" t="s">
        <v>658</v>
      </c>
    </row>
    <row r="166" spans="1:8">
      <c r="A166" t="s">
        <v>728</v>
      </c>
      <c r="B166" t="s">
        <v>706</v>
      </c>
      <c r="C166" t="s">
        <v>729</v>
      </c>
      <c r="D166" s="1">
        <v>16.83</v>
      </c>
      <c r="E166" s="2">
        <v>5.45</v>
      </c>
      <c r="F166" s="2">
        <v>91.72</v>
      </c>
      <c r="G166" t="s">
        <v>471</v>
      </c>
      <c r="H166" t="s">
        <v>471</v>
      </c>
    </row>
    <row r="167" spans="1:8">
      <c r="A167" t="s">
        <v>730</v>
      </c>
      <c r="B167" t="s">
        <v>706</v>
      </c>
      <c r="C167" t="s">
        <v>731</v>
      </c>
      <c r="D167" s="1">
        <v>16.35</v>
      </c>
      <c r="E167" s="2">
        <v>5.95</v>
      </c>
      <c r="F167" s="2">
        <v>97.28</v>
      </c>
      <c r="G167" t="s">
        <v>732</v>
      </c>
      <c r="H167" t="s">
        <v>732</v>
      </c>
    </row>
    <row r="168" spans="1:8">
      <c r="A168" t="s">
        <v>733</v>
      </c>
      <c r="B168" t="s">
        <v>706</v>
      </c>
      <c r="C168" t="s">
        <v>734</v>
      </c>
      <c r="D168" s="1">
        <v>16.15</v>
      </c>
      <c r="E168" s="2">
        <v>3.45</v>
      </c>
      <c r="F168" s="2">
        <v>55.72</v>
      </c>
      <c r="G168" t="s">
        <v>353</v>
      </c>
      <c r="H168" t="s">
        <v>353</v>
      </c>
    </row>
    <row r="169" spans="1:8">
      <c r="A169" t="s">
        <v>735</v>
      </c>
      <c r="B169" t="s">
        <v>736</v>
      </c>
      <c r="C169" t="s">
        <v>711</v>
      </c>
      <c r="D169" s="1">
        <v>1</v>
      </c>
      <c r="E169" s="2">
        <v>650</v>
      </c>
      <c r="F169" s="2">
        <v>650</v>
      </c>
      <c r="G169" t="s">
        <v>471</v>
      </c>
      <c r="H169" t="s">
        <v>471</v>
      </c>
    </row>
    <row r="170" spans="1:8">
      <c r="A170" t="s">
        <v>737</v>
      </c>
      <c r="B170" t="s">
        <v>738</v>
      </c>
      <c r="C170" t="s">
        <v>711</v>
      </c>
      <c r="D170" s="1">
        <v>1</v>
      </c>
      <c r="E170" s="2">
        <v>650</v>
      </c>
      <c r="F170" s="2">
        <v>650</v>
      </c>
      <c r="G170" t="s">
        <v>471</v>
      </c>
      <c r="H170" t="s">
        <v>471</v>
      </c>
    </row>
    <row r="171" spans="1:8">
      <c r="A171" t="s">
        <v>739</v>
      </c>
      <c r="B171" t="s">
        <v>82</v>
      </c>
      <c r="C171" t="s">
        <v>740</v>
      </c>
      <c r="D171" s="1">
        <v>22.36</v>
      </c>
      <c r="E171" s="2">
        <v>4.95</v>
      </c>
      <c r="F171" s="2">
        <v>110.68</v>
      </c>
      <c r="G171" t="s">
        <v>689</v>
      </c>
      <c r="H171" t="s">
        <v>689</v>
      </c>
    </row>
    <row r="172" spans="1:8">
      <c r="A172" t="s">
        <v>741</v>
      </c>
      <c r="B172" t="s">
        <v>82</v>
      </c>
      <c r="C172" t="s">
        <v>742</v>
      </c>
      <c r="D172" s="1">
        <v>23.24</v>
      </c>
      <c r="E172" s="2">
        <v>5.15</v>
      </c>
      <c r="F172" s="2">
        <v>119.69</v>
      </c>
      <c r="G172" t="s">
        <v>743</v>
      </c>
      <c r="H172" t="s">
        <v>743</v>
      </c>
    </row>
    <row r="173" spans="1:8">
      <c r="A173" t="s">
        <v>744</v>
      </c>
      <c r="B173" t="s">
        <v>82</v>
      </c>
      <c r="C173" t="s">
        <v>745</v>
      </c>
      <c r="D173" s="1">
        <v>24.86</v>
      </c>
      <c r="E173" s="2">
        <v>4.3</v>
      </c>
      <c r="F173" s="2">
        <v>106.9</v>
      </c>
      <c r="G173" t="s">
        <v>646</v>
      </c>
      <c r="H173" t="s">
        <v>646</v>
      </c>
    </row>
    <row r="174" spans="1:8">
      <c r="A174" t="s">
        <v>746</v>
      </c>
      <c r="B174" t="s">
        <v>747</v>
      </c>
      <c r="C174" t="s">
        <v>711</v>
      </c>
      <c r="D174" s="1">
        <v>1</v>
      </c>
      <c r="E174" s="2">
        <v>650</v>
      </c>
      <c r="F174" s="2">
        <v>650</v>
      </c>
      <c r="G174" t="s">
        <v>471</v>
      </c>
      <c r="H174" t="s">
        <v>471</v>
      </c>
    </row>
    <row r="175" spans="1:8">
      <c r="A175" t="s">
        <v>748</v>
      </c>
      <c r="B175" t="s">
        <v>749</v>
      </c>
      <c r="C175" t="s">
        <v>750</v>
      </c>
      <c r="D175" s="1">
        <v>18.87</v>
      </c>
      <c r="E175" s="2">
        <v>4.95</v>
      </c>
      <c r="F175" s="2">
        <v>93.41</v>
      </c>
      <c r="G175" t="s">
        <v>751</v>
      </c>
      <c r="H175" t="s">
        <v>751</v>
      </c>
    </row>
    <row r="176" spans="1:8">
      <c r="A176" t="s">
        <v>752</v>
      </c>
      <c r="B176" t="s">
        <v>749</v>
      </c>
      <c r="C176" t="s">
        <v>753</v>
      </c>
      <c r="D176" s="1">
        <v>20.68</v>
      </c>
      <c r="E176" s="2">
        <v>3.95</v>
      </c>
      <c r="F176" s="2">
        <v>81.69</v>
      </c>
      <c r="G176" t="s">
        <v>754</v>
      </c>
      <c r="H176" t="s">
        <v>754</v>
      </c>
    </row>
    <row r="177" spans="1:8">
      <c r="A177" t="s">
        <v>755</v>
      </c>
      <c r="B177" t="s">
        <v>756</v>
      </c>
      <c r="C177" t="s">
        <v>757</v>
      </c>
      <c r="D177" s="1">
        <v>20.83</v>
      </c>
      <c r="E177" s="2">
        <v>3.7</v>
      </c>
      <c r="F177" s="2">
        <v>77.07</v>
      </c>
      <c r="G177" t="s">
        <v>758</v>
      </c>
      <c r="H177" t="s">
        <v>758</v>
      </c>
    </row>
    <row r="178" spans="1:8">
      <c r="A178" t="s">
        <v>759</v>
      </c>
      <c r="B178" t="s">
        <v>756</v>
      </c>
      <c r="C178" t="s">
        <v>760</v>
      </c>
      <c r="D178" s="1">
        <v>20.92</v>
      </c>
      <c r="E178" s="2">
        <v>3.5</v>
      </c>
      <c r="F178" s="2">
        <v>73.22</v>
      </c>
      <c r="G178" t="s">
        <v>761</v>
      </c>
      <c r="H178" t="s">
        <v>761</v>
      </c>
    </row>
    <row r="179" spans="1:8">
      <c r="A179" t="s">
        <v>762</v>
      </c>
      <c r="B179" t="s">
        <v>756</v>
      </c>
      <c r="C179" t="s">
        <v>760</v>
      </c>
      <c r="D179" s="1">
        <v>20.97</v>
      </c>
      <c r="E179" s="2">
        <v>3.5</v>
      </c>
      <c r="F179" s="2">
        <v>73.4</v>
      </c>
      <c r="G179" t="s">
        <v>761</v>
      </c>
      <c r="H179" t="s">
        <v>761</v>
      </c>
    </row>
    <row r="180" spans="1:8">
      <c r="A180" t="s">
        <v>763</v>
      </c>
      <c r="B180" t="s">
        <v>756</v>
      </c>
      <c r="C180" t="s">
        <v>641</v>
      </c>
      <c r="D180" s="1">
        <v>20.82</v>
      </c>
      <c r="E180" s="2">
        <v>3.1</v>
      </c>
      <c r="F180" s="2">
        <v>64.54</v>
      </c>
      <c r="G180" t="s">
        <v>658</v>
      </c>
      <c r="H180" t="s">
        <v>658</v>
      </c>
    </row>
    <row r="181" spans="1:8">
      <c r="A181" t="s">
        <v>764</v>
      </c>
      <c r="B181" t="s">
        <v>756</v>
      </c>
      <c r="C181" t="s">
        <v>595</v>
      </c>
      <c r="D181" s="1">
        <v>20.73</v>
      </c>
      <c r="E181" s="2">
        <v>4.15</v>
      </c>
      <c r="F181" s="2">
        <v>86.03</v>
      </c>
      <c r="G181" t="s">
        <v>596</v>
      </c>
      <c r="H181" t="s">
        <v>596</v>
      </c>
    </row>
    <row r="182" spans="1:8">
      <c r="A182" t="s">
        <v>765</v>
      </c>
      <c r="B182" t="s">
        <v>756</v>
      </c>
      <c r="C182" t="s">
        <v>766</v>
      </c>
      <c r="D182" s="1">
        <v>21.43</v>
      </c>
      <c r="E182" s="2">
        <v>4.3</v>
      </c>
      <c r="F182" s="2">
        <v>92.15</v>
      </c>
      <c r="G182" t="s">
        <v>767</v>
      </c>
      <c r="H182" t="s">
        <v>767</v>
      </c>
    </row>
    <row r="183" spans="1:8">
      <c r="A183" t="s">
        <v>768</v>
      </c>
      <c r="B183" t="s">
        <v>769</v>
      </c>
      <c r="C183" t="s">
        <v>770</v>
      </c>
      <c r="D183" s="1">
        <v>18.42</v>
      </c>
      <c r="E183" s="2">
        <v>4.15</v>
      </c>
      <c r="F183" s="2">
        <v>76.44</v>
      </c>
      <c r="G183" t="s">
        <v>471</v>
      </c>
      <c r="H183" t="s">
        <v>471</v>
      </c>
    </row>
    <row r="184" spans="1:8">
      <c r="A184" t="s">
        <v>771</v>
      </c>
      <c r="B184" t="s">
        <v>769</v>
      </c>
      <c r="C184" t="s">
        <v>643</v>
      </c>
      <c r="D184" s="1">
        <v>18.51</v>
      </c>
      <c r="E184" s="2">
        <v>3.85</v>
      </c>
      <c r="F184" s="2">
        <v>71.26</v>
      </c>
      <c r="G184" t="s">
        <v>350</v>
      </c>
      <c r="H184" t="s">
        <v>350</v>
      </c>
    </row>
    <row r="185" spans="1:8">
      <c r="A185" t="s">
        <v>772</v>
      </c>
      <c r="B185" t="s">
        <v>773</v>
      </c>
      <c r="C185" t="s">
        <v>663</v>
      </c>
      <c r="D185" s="1">
        <v>1</v>
      </c>
      <c r="E185" s="2">
        <v>50</v>
      </c>
      <c r="F185" s="2">
        <v>50</v>
      </c>
      <c r="G185" t="s">
        <v>661</v>
      </c>
      <c r="H185" t="s">
        <v>661</v>
      </c>
    </row>
    <row r="186" spans="1:8">
      <c r="A186" t="s">
        <v>774</v>
      </c>
      <c r="B186" t="s">
        <v>775</v>
      </c>
      <c r="C186" t="s">
        <v>776</v>
      </c>
      <c r="D186" s="1">
        <v>17.63</v>
      </c>
      <c r="E186" s="2">
        <v>7.3</v>
      </c>
      <c r="F186" s="2">
        <v>128.7</v>
      </c>
      <c r="G186" t="s">
        <v>777</v>
      </c>
      <c r="H186" t="s">
        <v>777</v>
      </c>
    </row>
    <row r="187" spans="1:8">
      <c r="A187" t="s">
        <v>778</v>
      </c>
      <c r="B187" t="s">
        <v>779</v>
      </c>
      <c r="C187" t="s">
        <v>780</v>
      </c>
      <c r="D187" s="1">
        <v>19.84</v>
      </c>
      <c r="E187" s="2">
        <v>4.3</v>
      </c>
      <c r="F187" s="2">
        <v>85.31</v>
      </c>
      <c r="G187" t="s">
        <v>732</v>
      </c>
      <c r="H187" t="s">
        <v>732</v>
      </c>
    </row>
    <row r="188" spans="1:8">
      <c r="A188" t="s">
        <v>781</v>
      </c>
      <c r="B188" t="s">
        <v>782</v>
      </c>
      <c r="C188" t="s">
        <v>783</v>
      </c>
      <c r="D188" s="1">
        <v>18.66</v>
      </c>
      <c r="E188" s="2">
        <v>4.4</v>
      </c>
      <c r="F188" s="2">
        <v>82.1</v>
      </c>
      <c r="G188" t="s">
        <v>784</v>
      </c>
      <c r="H188" t="s">
        <v>784</v>
      </c>
    </row>
    <row r="189" spans="1:8">
      <c r="A189" t="s">
        <v>785</v>
      </c>
      <c r="B189" t="s">
        <v>782</v>
      </c>
      <c r="C189" t="s">
        <v>786</v>
      </c>
      <c r="D189" s="1">
        <v>14.85</v>
      </c>
      <c r="E189" s="2">
        <v>6.2</v>
      </c>
      <c r="F189" s="2">
        <v>92.07</v>
      </c>
      <c r="G189" t="s">
        <v>787</v>
      </c>
      <c r="H189" t="s">
        <v>787</v>
      </c>
    </row>
    <row r="190" spans="1:8">
      <c r="A190" t="s">
        <v>788</v>
      </c>
      <c r="B190" t="s">
        <v>789</v>
      </c>
      <c r="C190" t="s">
        <v>790</v>
      </c>
      <c r="D190" s="1">
        <v>23.4</v>
      </c>
      <c r="E190" s="2">
        <v>3.45</v>
      </c>
      <c r="F190" s="2">
        <v>80.73</v>
      </c>
      <c r="G190" t="s">
        <v>791</v>
      </c>
      <c r="H190" t="s">
        <v>791</v>
      </c>
    </row>
    <row r="191" spans="1:8">
      <c r="A191" t="s">
        <v>792</v>
      </c>
      <c r="B191" t="s">
        <v>789</v>
      </c>
      <c r="C191" t="s">
        <v>793</v>
      </c>
      <c r="D191" s="1">
        <v>22.11</v>
      </c>
      <c r="E191" s="2">
        <v>5.2</v>
      </c>
      <c r="F191" s="2">
        <v>114.97</v>
      </c>
      <c r="G191" t="s">
        <v>794</v>
      </c>
      <c r="H191" t="s">
        <v>794</v>
      </c>
    </row>
    <row r="192" spans="1:8">
      <c r="A192" t="s">
        <v>795</v>
      </c>
      <c r="B192" t="s">
        <v>789</v>
      </c>
      <c r="C192" t="s">
        <v>796</v>
      </c>
      <c r="D192" s="1">
        <v>20.29</v>
      </c>
      <c r="E192" s="2">
        <v>5.7</v>
      </c>
      <c r="F192" s="2">
        <v>115.65</v>
      </c>
      <c r="G192" t="s">
        <v>797</v>
      </c>
      <c r="H192" t="s">
        <v>797</v>
      </c>
    </row>
    <row r="193" spans="1:8">
      <c r="A193" t="s">
        <v>798</v>
      </c>
      <c r="B193" t="s">
        <v>799</v>
      </c>
      <c r="C193" t="s">
        <v>800</v>
      </c>
      <c r="D193" s="1">
        <v>22.22</v>
      </c>
      <c r="E193" s="2">
        <v>3.45</v>
      </c>
      <c r="F193" s="2">
        <v>76.66</v>
      </c>
      <c r="G193" t="s">
        <v>528</v>
      </c>
      <c r="H193" t="s">
        <v>528</v>
      </c>
    </row>
    <row r="194" spans="1:8">
      <c r="A194" t="s">
        <v>801</v>
      </c>
      <c r="B194" t="s">
        <v>802</v>
      </c>
      <c r="C194" t="s">
        <v>803</v>
      </c>
      <c r="D194" s="1">
        <v>24.18</v>
      </c>
      <c r="E194" s="2">
        <v>4.9</v>
      </c>
      <c r="F194" s="2">
        <v>118.48</v>
      </c>
      <c r="G194" t="s">
        <v>804</v>
      </c>
      <c r="H194" t="s">
        <v>804</v>
      </c>
    </row>
    <row r="195" spans="1:8">
      <c r="A195" t="s">
        <v>805</v>
      </c>
      <c r="B195" t="s">
        <v>806</v>
      </c>
      <c r="C195" t="s">
        <v>807</v>
      </c>
      <c r="D195" s="1">
        <v>16.02</v>
      </c>
      <c r="E195" s="2">
        <v>5.7</v>
      </c>
      <c r="F195" s="2">
        <v>91.31</v>
      </c>
      <c r="G195" t="s">
        <v>495</v>
      </c>
      <c r="H195" t="s">
        <v>495</v>
      </c>
    </row>
    <row r="196" spans="1:8">
      <c r="A196" t="s">
        <v>808</v>
      </c>
      <c r="B196" t="s">
        <v>806</v>
      </c>
      <c r="C196" t="s">
        <v>568</v>
      </c>
      <c r="D196" s="1">
        <v>15.13</v>
      </c>
      <c r="E196" s="2">
        <v>4.15</v>
      </c>
      <c r="F196" s="2">
        <v>62.79</v>
      </c>
      <c r="G196" t="s">
        <v>685</v>
      </c>
      <c r="H196" t="s">
        <v>685</v>
      </c>
    </row>
    <row r="197" spans="1:8">
      <c r="A197" t="s">
        <v>809</v>
      </c>
      <c r="B197" t="s">
        <v>806</v>
      </c>
      <c r="C197" t="s">
        <v>810</v>
      </c>
      <c r="D197" s="1">
        <v>14.98</v>
      </c>
      <c r="E197" s="2">
        <v>3.5</v>
      </c>
      <c r="F197" s="2">
        <v>52.43</v>
      </c>
      <c r="G197" t="s">
        <v>758</v>
      </c>
      <c r="H197" t="s">
        <v>758</v>
      </c>
    </row>
    <row r="198" spans="1:8">
      <c r="A198" t="s">
        <v>811</v>
      </c>
      <c r="B198" t="s">
        <v>806</v>
      </c>
      <c r="C198" t="s">
        <v>812</v>
      </c>
      <c r="D198" s="1">
        <v>14.78</v>
      </c>
      <c r="E198" s="2">
        <v>3.7</v>
      </c>
      <c r="F198" s="2">
        <v>54.69</v>
      </c>
      <c r="G198" t="s">
        <v>523</v>
      </c>
      <c r="H198" t="s">
        <v>523</v>
      </c>
    </row>
    <row r="199" spans="1:8">
      <c r="A199" t="s">
        <v>813</v>
      </c>
      <c r="B199" t="s">
        <v>814</v>
      </c>
      <c r="C199" t="s">
        <v>815</v>
      </c>
      <c r="D199" s="1">
        <v>16.78</v>
      </c>
      <c r="E199" s="2">
        <v>5.7</v>
      </c>
      <c r="F199" s="2">
        <v>95.65</v>
      </c>
      <c r="G199" t="s">
        <v>463</v>
      </c>
      <c r="H199" t="s">
        <v>463</v>
      </c>
    </row>
    <row r="200" spans="1:8">
      <c r="A200" t="s">
        <v>816</v>
      </c>
      <c r="B200" t="s">
        <v>817</v>
      </c>
      <c r="C200" t="s">
        <v>643</v>
      </c>
      <c r="D200" s="1">
        <v>18.84</v>
      </c>
      <c r="E200" s="2">
        <v>3.85</v>
      </c>
      <c r="F200" s="2">
        <v>72.53</v>
      </c>
      <c r="G200" t="s">
        <v>767</v>
      </c>
      <c r="H200" t="s">
        <v>767</v>
      </c>
    </row>
    <row r="201" spans="1:8">
      <c r="A201" t="s">
        <v>818</v>
      </c>
      <c r="B201" t="s">
        <v>124</v>
      </c>
      <c r="C201" t="s">
        <v>819</v>
      </c>
      <c r="D201" s="1">
        <v>1</v>
      </c>
      <c r="E201" s="2">
        <v>35</v>
      </c>
      <c r="F201" s="2">
        <v>35</v>
      </c>
      <c r="G201" t="s">
        <v>628</v>
      </c>
      <c r="H201" t="s">
        <v>628</v>
      </c>
    </row>
    <row r="202" spans="1:8">
      <c r="A202" t="s">
        <v>820</v>
      </c>
      <c r="B202" t="s">
        <v>821</v>
      </c>
      <c r="C202" t="s">
        <v>822</v>
      </c>
      <c r="D202" s="1">
        <v>17.81</v>
      </c>
      <c r="E202" s="2">
        <v>4.9</v>
      </c>
      <c r="F202" s="2">
        <v>87.27</v>
      </c>
      <c r="G202" t="s">
        <v>823</v>
      </c>
      <c r="H202" t="s">
        <v>823</v>
      </c>
    </row>
    <row r="203" spans="1:8">
      <c r="A203" t="s">
        <v>824</v>
      </c>
      <c r="B203" t="s">
        <v>825</v>
      </c>
      <c r="C203" t="s">
        <v>652</v>
      </c>
      <c r="D203" s="1">
        <v>14.19</v>
      </c>
      <c r="E203" s="2">
        <v>3.95</v>
      </c>
      <c r="F203" s="2">
        <v>56.05</v>
      </c>
      <c r="G203" t="s">
        <v>826</v>
      </c>
      <c r="H203" t="s">
        <v>826</v>
      </c>
    </row>
    <row r="204" spans="1:8">
      <c r="A204" t="s">
        <v>827</v>
      </c>
      <c r="B204" t="s">
        <v>828</v>
      </c>
      <c r="C204" t="s">
        <v>829</v>
      </c>
      <c r="D204" s="1">
        <v>17.96</v>
      </c>
      <c r="E204" s="2">
        <v>5.45</v>
      </c>
      <c r="F204" s="2">
        <v>97.88</v>
      </c>
      <c r="G204" t="s">
        <v>830</v>
      </c>
      <c r="H204" t="s">
        <v>830</v>
      </c>
    </row>
    <row r="205" spans="1:8">
      <c r="A205" t="s">
        <v>831</v>
      </c>
      <c r="B205" t="s">
        <v>828</v>
      </c>
      <c r="C205" t="s">
        <v>832</v>
      </c>
      <c r="D205" s="1">
        <v>19.9</v>
      </c>
      <c r="E205" s="2">
        <v>3.95</v>
      </c>
      <c r="F205" s="2">
        <v>78.61</v>
      </c>
      <c r="G205" t="s">
        <v>833</v>
      </c>
      <c r="H205" t="s">
        <v>833</v>
      </c>
    </row>
    <row r="206" spans="1:8">
      <c r="A206" t="s">
        <v>834</v>
      </c>
      <c r="B206" t="s">
        <v>828</v>
      </c>
      <c r="C206" t="s">
        <v>835</v>
      </c>
      <c r="D206" s="1">
        <v>20.14</v>
      </c>
      <c r="E206" s="2">
        <v>4.7</v>
      </c>
      <c r="F206" s="2">
        <v>94.66</v>
      </c>
      <c r="G206" t="s">
        <v>628</v>
      </c>
      <c r="H206" t="s">
        <v>628</v>
      </c>
    </row>
    <row r="207" spans="1:8">
      <c r="A207" t="s">
        <v>836</v>
      </c>
      <c r="B207" t="s">
        <v>828</v>
      </c>
      <c r="C207" t="s">
        <v>837</v>
      </c>
      <c r="D207" s="1">
        <v>20.21</v>
      </c>
      <c r="E207" s="2">
        <v>3.95</v>
      </c>
      <c r="F207" s="2">
        <v>79.83</v>
      </c>
      <c r="G207" t="s">
        <v>838</v>
      </c>
      <c r="H207" t="s">
        <v>838</v>
      </c>
    </row>
    <row r="208" spans="1:8">
      <c r="A208" t="s">
        <v>839</v>
      </c>
      <c r="B208" t="s">
        <v>828</v>
      </c>
      <c r="C208" t="s">
        <v>840</v>
      </c>
      <c r="D208" s="1">
        <v>18.05</v>
      </c>
      <c r="E208" s="2">
        <v>5.15</v>
      </c>
      <c r="F208" s="2">
        <v>92.96</v>
      </c>
      <c r="G208" t="s">
        <v>841</v>
      </c>
      <c r="H208" t="s">
        <v>841</v>
      </c>
    </row>
    <row r="209" spans="1:8">
      <c r="A209" t="s">
        <v>842</v>
      </c>
      <c r="B209" t="s">
        <v>828</v>
      </c>
      <c r="C209" t="s">
        <v>843</v>
      </c>
      <c r="D209" s="1">
        <v>17.54</v>
      </c>
      <c r="E209" s="2">
        <v>4.95</v>
      </c>
      <c r="F209" s="2">
        <v>86.82</v>
      </c>
      <c r="G209" t="s">
        <v>844</v>
      </c>
      <c r="H209" t="s">
        <v>844</v>
      </c>
    </row>
    <row r="210" spans="1:8">
      <c r="A210" t="s">
        <v>845</v>
      </c>
      <c r="B210" t="s">
        <v>846</v>
      </c>
      <c r="C210" t="s">
        <v>847</v>
      </c>
      <c r="D210" s="1">
        <v>15.17</v>
      </c>
      <c r="E210" s="2">
        <v>8</v>
      </c>
      <c r="F210" s="2">
        <v>121.36</v>
      </c>
      <c r="G210" t="s">
        <v>833</v>
      </c>
      <c r="H210" t="s">
        <v>833</v>
      </c>
    </row>
    <row r="211" spans="1:8">
      <c r="A211" t="s">
        <v>848</v>
      </c>
      <c r="B211" t="s">
        <v>846</v>
      </c>
      <c r="C211" t="s">
        <v>832</v>
      </c>
      <c r="D211" s="1">
        <v>16.36</v>
      </c>
      <c r="E211" s="2">
        <v>3.95</v>
      </c>
      <c r="F211" s="2">
        <v>64.62</v>
      </c>
      <c r="G211" t="s">
        <v>628</v>
      </c>
      <c r="H211" t="s">
        <v>628</v>
      </c>
    </row>
    <row r="212" spans="1:8">
      <c r="A212" t="s">
        <v>849</v>
      </c>
      <c r="B212" t="s">
        <v>846</v>
      </c>
      <c r="C212" t="s">
        <v>850</v>
      </c>
      <c r="D212" s="1">
        <v>1</v>
      </c>
      <c r="E212" s="2">
        <v>75</v>
      </c>
      <c r="F212" s="2">
        <v>75</v>
      </c>
      <c r="G212" t="s">
        <v>851</v>
      </c>
      <c r="H212" t="s">
        <v>851</v>
      </c>
    </row>
    <row r="213" spans="1:8">
      <c r="A213" t="s">
        <v>852</v>
      </c>
      <c r="B213" t="s">
        <v>853</v>
      </c>
      <c r="C213" t="s">
        <v>854</v>
      </c>
      <c r="D213" s="1">
        <v>19.06</v>
      </c>
      <c r="E213" s="2">
        <v>4.2</v>
      </c>
      <c r="F213" s="2">
        <v>80.05</v>
      </c>
      <c r="G213" t="s">
        <v>855</v>
      </c>
      <c r="H213" t="s">
        <v>855</v>
      </c>
    </row>
    <row r="214" spans="1:8">
      <c r="A214" t="s">
        <v>856</v>
      </c>
      <c r="B214" t="s">
        <v>853</v>
      </c>
      <c r="C214" t="s">
        <v>605</v>
      </c>
      <c r="D214" s="1">
        <v>17.03</v>
      </c>
      <c r="E214" s="2">
        <v>4.95</v>
      </c>
      <c r="F214" s="2">
        <v>84.3</v>
      </c>
      <c r="G214" t="s">
        <v>495</v>
      </c>
      <c r="H214" t="s">
        <v>495</v>
      </c>
    </row>
    <row r="215" spans="1:8">
      <c r="A215" t="s">
        <v>857</v>
      </c>
      <c r="B215" t="s">
        <v>853</v>
      </c>
      <c r="C215" t="s">
        <v>858</v>
      </c>
      <c r="D215" s="1">
        <v>18.98</v>
      </c>
      <c r="E215" s="2">
        <v>3.95</v>
      </c>
      <c r="F215" s="2">
        <v>74.97</v>
      </c>
      <c r="G215" t="s">
        <v>823</v>
      </c>
      <c r="H215" t="s">
        <v>823</v>
      </c>
    </row>
    <row r="216" spans="1:8">
      <c r="A216" t="s">
        <v>859</v>
      </c>
      <c r="B216" t="s">
        <v>853</v>
      </c>
      <c r="C216" t="s">
        <v>860</v>
      </c>
      <c r="D216" s="1">
        <v>19.2</v>
      </c>
      <c r="E216" s="2">
        <v>4.3</v>
      </c>
      <c r="F216" s="2">
        <v>82.56</v>
      </c>
      <c r="G216" t="s">
        <v>861</v>
      </c>
      <c r="H216" t="s">
        <v>861</v>
      </c>
    </row>
    <row r="217" spans="1:8">
      <c r="A217" t="s">
        <v>862</v>
      </c>
      <c r="B217" t="s">
        <v>853</v>
      </c>
      <c r="C217" t="s">
        <v>863</v>
      </c>
      <c r="D217" s="1">
        <v>22.41</v>
      </c>
      <c r="E217" s="2">
        <v>4.3</v>
      </c>
      <c r="F217" s="2">
        <v>96.36</v>
      </c>
      <c r="G217" t="s">
        <v>833</v>
      </c>
      <c r="H217" t="s">
        <v>833</v>
      </c>
    </row>
    <row r="218" spans="1:8">
      <c r="A218" t="s">
        <v>864</v>
      </c>
      <c r="B218" t="s">
        <v>853</v>
      </c>
      <c r="C218" t="s">
        <v>863</v>
      </c>
      <c r="D218" s="1">
        <v>22.45</v>
      </c>
      <c r="E218" s="2">
        <v>4.3</v>
      </c>
      <c r="F218" s="2">
        <v>96.54</v>
      </c>
      <c r="G218" t="s">
        <v>833</v>
      </c>
      <c r="H218" t="s">
        <v>833</v>
      </c>
    </row>
    <row r="219" spans="1:8">
      <c r="A219" t="s">
        <v>865</v>
      </c>
      <c r="B219" t="s">
        <v>853</v>
      </c>
      <c r="C219" t="s">
        <v>863</v>
      </c>
      <c r="D219" s="1">
        <v>22.45</v>
      </c>
      <c r="E219" s="2">
        <v>4.3</v>
      </c>
      <c r="F219" s="2">
        <v>96.54</v>
      </c>
      <c r="G219" t="s">
        <v>833</v>
      </c>
      <c r="H219" t="s">
        <v>833</v>
      </c>
    </row>
    <row r="220" spans="1:8">
      <c r="A220" t="s">
        <v>866</v>
      </c>
      <c r="B220" t="s">
        <v>853</v>
      </c>
      <c r="C220" t="s">
        <v>863</v>
      </c>
      <c r="D220" s="1">
        <v>22.36</v>
      </c>
      <c r="E220" s="2">
        <v>4.3</v>
      </c>
      <c r="F220" s="2">
        <v>96.15</v>
      </c>
      <c r="G220" t="s">
        <v>833</v>
      </c>
      <c r="H220" t="s">
        <v>833</v>
      </c>
    </row>
    <row r="221" spans="1:8">
      <c r="A221" t="s">
        <v>867</v>
      </c>
      <c r="B221" t="s">
        <v>853</v>
      </c>
      <c r="C221" t="s">
        <v>868</v>
      </c>
      <c r="D221" s="1">
        <v>1</v>
      </c>
      <c r="E221" s="2">
        <v>37</v>
      </c>
      <c r="F221" s="2">
        <v>37</v>
      </c>
      <c r="G221" t="s">
        <v>833</v>
      </c>
      <c r="H221" t="s">
        <v>833</v>
      </c>
    </row>
    <row r="222" spans="1:8">
      <c r="A222" t="s">
        <v>869</v>
      </c>
      <c r="B222" t="s">
        <v>853</v>
      </c>
      <c r="C222" t="s">
        <v>868</v>
      </c>
      <c r="D222" s="1">
        <v>11.87</v>
      </c>
      <c r="E222" s="2">
        <v>5.2</v>
      </c>
      <c r="F222" s="2">
        <v>61.72</v>
      </c>
      <c r="G222" t="s">
        <v>833</v>
      </c>
      <c r="H222" t="s">
        <v>833</v>
      </c>
    </row>
    <row r="223" spans="1:8">
      <c r="A223" t="s">
        <v>870</v>
      </c>
      <c r="B223" t="s">
        <v>871</v>
      </c>
      <c r="C223" t="s">
        <v>872</v>
      </c>
      <c r="D223" s="1">
        <v>22.18</v>
      </c>
      <c r="E223" s="2">
        <v>5.9</v>
      </c>
      <c r="F223" s="2">
        <v>130.86</v>
      </c>
      <c r="G223" t="s">
        <v>367</v>
      </c>
      <c r="H223" t="s">
        <v>367</v>
      </c>
    </row>
    <row r="224" spans="1:8">
      <c r="A224" t="s">
        <v>873</v>
      </c>
      <c r="B224" t="s">
        <v>874</v>
      </c>
      <c r="C224" t="s">
        <v>875</v>
      </c>
      <c r="D224" s="1">
        <v>16.39</v>
      </c>
      <c r="E224" s="2">
        <v>4.3</v>
      </c>
      <c r="F224" s="2">
        <v>70.48</v>
      </c>
      <c r="G224" t="s">
        <v>876</v>
      </c>
      <c r="H224" t="s">
        <v>876</v>
      </c>
    </row>
    <row r="225" spans="1:8">
      <c r="A225" t="s">
        <v>877</v>
      </c>
      <c r="B225" t="s">
        <v>874</v>
      </c>
      <c r="C225" t="s">
        <v>878</v>
      </c>
      <c r="D225" s="1">
        <v>1</v>
      </c>
      <c r="E225" s="2">
        <v>115.1</v>
      </c>
      <c r="F225" s="2">
        <v>115.1</v>
      </c>
      <c r="G225" t="s">
        <v>879</v>
      </c>
      <c r="H225" t="s">
        <v>879</v>
      </c>
    </row>
    <row r="226" spans="1:8">
      <c r="A226" t="s">
        <v>880</v>
      </c>
      <c r="B226" t="s">
        <v>881</v>
      </c>
      <c r="C226" t="s">
        <v>882</v>
      </c>
      <c r="D226" s="1">
        <v>21.56</v>
      </c>
      <c r="E226" s="2">
        <v>5.2</v>
      </c>
      <c r="F226" s="2">
        <v>112.11</v>
      </c>
      <c r="G226" t="s">
        <v>367</v>
      </c>
      <c r="H226" t="s">
        <v>367</v>
      </c>
    </row>
    <row r="227" spans="1:8">
      <c r="A227" t="s">
        <v>883</v>
      </c>
      <c r="B227" t="s">
        <v>884</v>
      </c>
      <c r="C227" t="s">
        <v>885</v>
      </c>
      <c r="D227" s="1">
        <v>20.24</v>
      </c>
      <c r="E227" s="2">
        <v>5.15</v>
      </c>
      <c r="F227" s="2">
        <v>104.24</v>
      </c>
      <c r="G227" t="s">
        <v>886</v>
      </c>
      <c r="H227" t="s">
        <v>886</v>
      </c>
    </row>
    <row r="228" spans="1:8">
      <c r="A228" t="s">
        <v>887</v>
      </c>
      <c r="B228" t="s">
        <v>888</v>
      </c>
      <c r="C228" t="s">
        <v>889</v>
      </c>
      <c r="D228" s="1">
        <v>15.62</v>
      </c>
      <c r="E228" s="2">
        <v>5.7</v>
      </c>
      <c r="F228" s="2">
        <v>89.03</v>
      </c>
      <c r="G228" t="s">
        <v>761</v>
      </c>
      <c r="H228" t="s">
        <v>761</v>
      </c>
    </row>
    <row r="229" spans="1:8">
      <c r="A229" t="s">
        <v>890</v>
      </c>
      <c r="B229" t="s">
        <v>888</v>
      </c>
      <c r="C229" t="s">
        <v>891</v>
      </c>
      <c r="D229" s="1">
        <v>18.06</v>
      </c>
      <c r="E229" s="2">
        <v>6.15</v>
      </c>
      <c r="F229" s="2">
        <v>111.07</v>
      </c>
      <c r="G229" t="s">
        <v>794</v>
      </c>
      <c r="H229" t="s">
        <v>794</v>
      </c>
    </row>
    <row r="230" spans="1:8">
      <c r="A230" t="s">
        <v>892</v>
      </c>
      <c r="B230" t="s">
        <v>888</v>
      </c>
      <c r="C230" t="s">
        <v>893</v>
      </c>
      <c r="D230" s="1">
        <v>1</v>
      </c>
      <c r="E230" s="2">
        <v>60</v>
      </c>
      <c r="F230" s="2">
        <v>60</v>
      </c>
      <c r="G230" t="s">
        <v>754</v>
      </c>
      <c r="H230" t="s">
        <v>754</v>
      </c>
    </row>
    <row r="231" spans="1:8">
      <c r="A231" t="s">
        <v>894</v>
      </c>
      <c r="B231" t="s">
        <v>888</v>
      </c>
      <c r="C231" t="s">
        <v>564</v>
      </c>
      <c r="D231" s="1">
        <v>1</v>
      </c>
      <c r="E231" s="2">
        <v>30</v>
      </c>
      <c r="F231" s="2">
        <v>30</v>
      </c>
      <c r="G231" t="s">
        <v>895</v>
      </c>
      <c r="H231" t="s">
        <v>895</v>
      </c>
    </row>
    <row r="232" spans="1:8">
      <c r="A232" t="s">
        <v>896</v>
      </c>
      <c r="B232" t="s">
        <v>897</v>
      </c>
      <c r="C232" t="s">
        <v>898</v>
      </c>
      <c r="D232" s="1">
        <v>15.54</v>
      </c>
      <c r="E232" s="2">
        <v>3.7</v>
      </c>
      <c r="F232" s="2">
        <v>57.5</v>
      </c>
      <c r="G232" t="s">
        <v>899</v>
      </c>
      <c r="H232" t="s">
        <v>899</v>
      </c>
    </row>
    <row r="233" spans="1:8">
      <c r="A233" t="s">
        <v>900</v>
      </c>
      <c r="B233" t="s">
        <v>901</v>
      </c>
      <c r="C233" t="s">
        <v>902</v>
      </c>
      <c r="D233" s="1">
        <v>18.98</v>
      </c>
      <c r="E233" s="2">
        <v>4.2</v>
      </c>
      <c r="F233" s="2">
        <v>79.72</v>
      </c>
      <c r="G233" t="s">
        <v>903</v>
      </c>
      <c r="H233" t="s">
        <v>903</v>
      </c>
    </row>
    <row r="234" spans="1:8">
      <c r="A234" t="s">
        <v>904</v>
      </c>
      <c r="B234" t="s">
        <v>905</v>
      </c>
      <c r="C234" t="s">
        <v>906</v>
      </c>
      <c r="D234" s="1">
        <v>24.44</v>
      </c>
      <c r="E234" s="2">
        <v>3.55</v>
      </c>
      <c r="F234" s="2">
        <v>86.76</v>
      </c>
      <c r="G234" t="s">
        <v>907</v>
      </c>
      <c r="H234" t="s">
        <v>907</v>
      </c>
    </row>
    <row r="235" spans="1:8">
      <c r="A235" t="s">
        <v>908</v>
      </c>
      <c r="B235" t="s">
        <v>905</v>
      </c>
      <c r="C235" t="s">
        <v>372</v>
      </c>
      <c r="D235" s="1">
        <v>24.48</v>
      </c>
      <c r="E235" s="2">
        <v>5.7</v>
      </c>
      <c r="F235" s="2">
        <v>139.54</v>
      </c>
      <c r="G235" t="s">
        <v>907</v>
      </c>
      <c r="H235" t="s">
        <v>907</v>
      </c>
    </row>
    <row r="236" spans="1:8">
      <c r="A236" t="s">
        <v>909</v>
      </c>
      <c r="B236" t="s">
        <v>910</v>
      </c>
      <c r="C236" t="s">
        <v>911</v>
      </c>
      <c r="D236" s="1">
        <v>20.66</v>
      </c>
      <c r="E236" s="2">
        <v>5.45</v>
      </c>
      <c r="F236" s="2">
        <v>112.6</v>
      </c>
      <c r="G236" t="s">
        <v>907</v>
      </c>
      <c r="H236" t="s">
        <v>907</v>
      </c>
    </row>
    <row r="237" spans="1:8">
      <c r="A237" t="s">
        <v>912</v>
      </c>
      <c r="B237" t="s">
        <v>913</v>
      </c>
      <c r="C237" t="s">
        <v>914</v>
      </c>
      <c r="D237" s="1">
        <v>18.72</v>
      </c>
      <c r="E237" s="2">
        <v>9</v>
      </c>
      <c r="F237" s="2">
        <v>168.48</v>
      </c>
      <c r="G237" t="s">
        <v>357</v>
      </c>
      <c r="H237" t="s">
        <v>357</v>
      </c>
    </row>
    <row r="238" spans="1:8">
      <c r="A238" t="s">
        <v>915</v>
      </c>
      <c r="B238" t="s">
        <v>916</v>
      </c>
      <c r="C238" t="s">
        <v>917</v>
      </c>
      <c r="D238" s="1">
        <v>19.68</v>
      </c>
      <c r="E238" s="2">
        <v>4.55</v>
      </c>
      <c r="F238" s="2">
        <v>89.54</v>
      </c>
      <c r="G238" t="s">
        <v>918</v>
      </c>
      <c r="H238" t="s">
        <v>918</v>
      </c>
    </row>
    <row r="239" spans="1:8">
      <c r="A239" t="s">
        <v>919</v>
      </c>
      <c r="B239" t="s">
        <v>920</v>
      </c>
      <c r="C239" t="s">
        <v>921</v>
      </c>
      <c r="D239" s="1">
        <v>1</v>
      </c>
      <c r="E239" s="2">
        <v>35</v>
      </c>
      <c r="F239" s="2">
        <v>35</v>
      </c>
      <c r="G239" t="s">
        <v>922</v>
      </c>
      <c r="H239" t="s">
        <v>922</v>
      </c>
    </row>
    <row r="240" spans="1:8">
      <c r="A240" t="s">
        <v>923</v>
      </c>
      <c r="B240" t="s">
        <v>924</v>
      </c>
      <c r="C240" t="s">
        <v>925</v>
      </c>
      <c r="D240" s="1">
        <v>15.89</v>
      </c>
      <c r="E240" s="2">
        <v>4.95</v>
      </c>
      <c r="F240" s="2">
        <v>78.66</v>
      </c>
      <c r="G240" t="s">
        <v>495</v>
      </c>
      <c r="H240" t="s">
        <v>495</v>
      </c>
    </row>
    <row r="241" spans="1:8">
      <c r="A241" t="s">
        <v>926</v>
      </c>
      <c r="B241" t="s">
        <v>927</v>
      </c>
      <c r="C241" t="s">
        <v>928</v>
      </c>
      <c r="D241" s="1">
        <v>16.67</v>
      </c>
      <c r="E241" s="2">
        <v>3.7</v>
      </c>
      <c r="F241" s="2">
        <v>61.68</v>
      </c>
      <c r="G241" t="s">
        <v>918</v>
      </c>
      <c r="H241" t="s">
        <v>918</v>
      </c>
    </row>
    <row r="242" spans="1:8">
      <c r="A242" t="s">
        <v>929</v>
      </c>
      <c r="B242" t="s">
        <v>930</v>
      </c>
      <c r="C242" t="s">
        <v>931</v>
      </c>
      <c r="D242" s="1">
        <v>18.36</v>
      </c>
      <c r="E242" s="2">
        <v>4.95</v>
      </c>
      <c r="F242" s="2">
        <v>90.88</v>
      </c>
      <c r="G242" t="s">
        <v>364</v>
      </c>
      <c r="H242" t="s">
        <v>364</v>
      </c>
    </row>
    <row r="243" spans="1:8">
      <c r="A243" t="s">
        <v>932</v>
      </c>
      <c r="B243" t="s">
        <v>930</v>
      </c>
      <c r="C243" t="s">
        <v>933</v>
      </c>
      <c r="D243" s="1">
        <v>18.48</v>
      </c>
      <c r="E243" s="2">
        <v>5.15</v>
      </c>
      <c r="F243" s="2">
        <v>95.17</v>
      </c>
      <c r="G243" t="s">
        <v>861</v>
      </c>
      <c r="H243" t="s">
        <v>861</v>
      </c>
    </row>
    <row r="244" spans="1:8">
      <c r="A244" t="s">
        <v>934</v>
      </c>
      <c r="B244" t="s">
        <v>930</v>
      </c>
      <c r="C244" t="s">
        <v>933</v>
      </c>
      <c r="D244" s="1">
        <v>18.3</v>
      </c>
      <c r="E244" s="2">
        <v>5.15</v>
      </c>
      <c r="F244" s="2">
        <v>94.25</v>
      </c>
      <c r="G244" t="s">
        <v>935</v>
      </c>
      <c r="H244" t="s">
        <v>935</v>
      </c>
    </row>
    <row r="245" spans="1:8">
      <c r="A245" t="s">
        <v>936</v>
      </c>
      <c r="B245" t="s">
        <v>930</v>
      </c>
      <c r="C245" t="s">
        <v>937</v>
      </c>
      <c r="D245" s="1">
        <v>18.86</v>
      </c>
      <c r="E245" s="2">
        <v>5.15</v>
      </c>
      <c r="F245" s="2">
        <v>97.13</v>
      </c>
      <c r="G245" t="s">
        <v>761</v>
      </c>
      <c r="H245" t="s">
        <v>761</v>
      </c>
    </row>
    <row r="246" spans="1:8">
      <c r="A246" t="s">
        <v>938</v>
      </c>
      <c r="B246" t="s">
        <v>939</v>
      </c>
      <c r="C246" t="s">
        <v>940</v>
      </c>
      <c r="D246" s="1">
        <v>18.67</v>
      </c>
      <c r="E246" s="2">
        <v>4.4</v>
      </c>
      <c r="F246" s="2">
        <v>82.15</v>
      </c>
      <c r="G246" t="s">
        <v>511</v>
      </c>
      <c r="H246" t="s">
        <v>511</v>
      </c>
    </row>
    <row r="247" spans="1:8">
      <c r="A247" t="s">
        <v>941</v>
      </c>
      <c r="B247" t="s">
        <v>939</v>
      </c>
      <c r="C247" t="s">
        <v>942</v>
      </c>
      <c r="D247" s="1">
        <v>18.76</v>
      </c>
      <c r="E247" s="2">
        <v>5.45</v>
      </c>
      <c r="F247" s="2">
        <v>102.24</v>
      </c>
      <c r="G247" t="s">
        <v>511</v>
      </c>
      <c r="H247" t="s">
        <v>511</v>
      </c>
    </row>
    <row r="248" spans="1:8">
      <c r="A248" t="s">
        <v>943</v>
      </c>
      <c r="B248" t="s">
        <v>939</v>
      </c>
      <c r="C248" t="s">
        <v>944</v>
      </c>
      <c r="D248" s="1">
        <v>1</v>
      </c>
      <c r="E248" s="2">
        <v>50</v>
      </c>
      <c r="F248" s="2">
        <v>50</v>
      </c>
      <c r="G248" t="s">
        <v>945</v>
      </c>
      <c r="H248" t="s">
        <v>945</v>
      </c>
    </row>
    <row r="249" spans="1:8">
      <c r="A249" t="s">
        <v>946</v>
      </c>
      <c r="B249" t="s">
        <v>939</v>
      </c>
      <c r="C249" t="s">
        <v>947</v>
      </c>
      <c r="D249" s="1">
        <v>1</v>
      </c>
      <c r="E249" s="2">
        <v>100</v>
      </c>
      <c r="F249" s="2">
        <v>100</v>
      </c>
      <c r="G249" t="s">
        <v>948</v>
      </c>
      <c r="H249" t="s">
        <v>948</v>
      </c>
    </row>
    <row r="250" spans="1:8">
      <c r="A250" t="s">
        <v>949</v>
      </c>
      <c r="B250" t="s">
        <v>939</v>
      </c>
      <c r="C250" t="s">
        <v>950</v>
      </c>
      <c r="D250" s="1">
        <v>18.89</v>
      </c>
      <c r="E250" s="2">
        <v>7.55</v>
      </c>
      <c r="F250" s="2">
        <v>142.62</v>
      </c>
      <c r="G250" t="s">
        <v>918</v>
      </c>
      <c r="H250" t="s">
        <v>918</v>
      </c>
    </row>
    <row r="251" spans="1:8">
      <c r="A251" t="s">
        <v>951</v>
      </c>
      <c r="B251" t="s">
        <v>952</v>
      </c>
      <c r="C251" t="s">
        <v>953</v>
      </c>
      <c r="D251" s="1">
        <v>24.72</v>
      </c>
      <c r="E251" s="2">
        <v>6.45</v>
      </c>
      <c r="F251" s="2">
        <v>159.44</v>
      </c>
      <c r="G251" t="s">
        <v>523</v>
      </c>
      <c r="H251" t="s">
        <v>523</v>
      </c>
    </row>
    <row r="252" spans="1:8">
      <c r="A252" t="s">
        <v>954</v>
      </c>
      <c r="B252" t="s">
        <v>955</v>
      </c>
      <c r="C252" t="s">
        <v>956</v>
      </c>
      <c r="D252" s="1">
        <v>19.55</v>
      </c>
      <c r="E252" s="2">
        <v>5.15</v>
      </c>
      <c r="F252" s="2">
        <v>100.68</v>
      </c>
      <c r="G252" t="s">
        <v>957</v>
      </c>
      <c r="H252" t="s">
        <v>957</v>
      </c>
    </row>
    <row r="253" spans="1:8">
      <c r="A253" t="s">
        <v>958</v>
      </c>
      <c r="B253" t="s">
        <v>955</v>
      </c>
      <c r="C253" t="s">
        <v>959</v>
      </c>
      <c r="D253" s="1">
        <v>19.44</v>
      </c>
      <c r="E253" s="2">
        <v>6.2</v>
      </c>
      <c r="F253" s="2">
        <v>120.53</v>
      </c>
      <c r="G253" t="s">
        <v>957</v>
      </c>
      <c r="H253" t="s">
        <v>957</v>
      </c>
    </row>
    <row r="254" spans="1:8">
      <c r="A254" t="s">
        <v>960</v>
      </c>
      <c r="B254" t="s">
        <v>961</v>
      </c>
      <c r="C254" t="s">
        <v>962</v>
      </c>
      <c r="D254" s="1">
        <v>17.26</v>
      </c>
      <c r="E254" s="2">
        <v>4.95</v>
      </c>
      <c r="F254" s="2">
        <v>85.44</v>
      </c>
      <c r="G254" t="s">
        <v>390</v>
      </c>
      <c r="H254" t="s">
        <v>390</v>
      </c>
    </row>
    <row r="255" spans="1:8">
      <c r="A255" t="s">
        <v>963</v>
      </c>
      <c r="B255" t="s">
        <v>964</v>
      </c>
      <c r="C255" t="s">
        <v>965</v>
      </c>
      <c r="D255" s="1">
        <v>17.08</v>
      </c>
      <c r="E255" s="2">
        <v>4.9</v>
      </c>
      <c r="F255" s="2">
        <v>83.69</v>
      </c>
      <c r="G255" t="s">
        <v>761</v>
      </c>
      <c r="H255" t="s">
        <v>761</v>
      </c>
    </row>
    <row r="256" spans="1:8">
      <c r="A256" t="s">
        <v>966</v>
      </c>
      <c r="B256" t="s">
        <v>964</v>
      </c>
      <c r="C256" t="s">
        <v>967</v>
      </c>
      <c r="D256" s="1">
        <v>16.79</v>
      </c>
      <c r="E256" s="2">
        <v>3.7</v>
      </c>
      <c r="F256" s="2">
        <v>62.12</v>
      </c>
      <c r="G256" t="s">
        <v>602</v>
      </c>
      <c r="H256" t="s">
        <v>602</v>
      </c>
    </row>
    <row r="257" spans="1:8">
      <c r="A257" t="s">
        <v>968</v>
      </c>
      <c r="B257" t="s">
        <v>969</v>
      </c>
      <c r="C257" t="s">
        <v>970</v>
      </c>
      <c r="D257" s="1">
        <v>14.81</v>
      </c>
      <c r="E257" s="2">
        <v>5.7</v>
      </c>
      <c r="F257" s="2">
        <v>84.42</v>
      </c>
      <c r="G257" t="s">
        <v>602</v>
      </c>
      <c r="H257" t="s">
        <v>602</v>
      </c>
    </row>
    <row r="258" spans="1:8">
      <c r="A258" t="s">
        <v>971</v>
      </c>
      <c r="B258" t="s">
        <v>972</v>
      </c>
      <c r="C258" t="s">
        <v>973</v>
      </c>
      <c r="D258" s="1">
        <v>15.76</v>
      </c>
      <c r="E258" s="2">
        <v>5.95</v>
      </c>
      <c r="F258" s="2">
        <v>93.77</v>
      </c>
      <c r="G258" t="s">
        <v>602</v>
      </c>
      <c r="H258" t="s">
        <v>602</v>
      </c>
    </row>
    <row r="259" spans="1:8">
      <c r="A259" t="s">
        <v>974</v>
      </c>
      <c r="B259" t="s">
        <v>972</v>
      </c>
      <c r="C259" t="s">
        <v>975</v>
      </c>
      <c r="D259" s="1">
        <v>16</v>
      </c>
      <c r="E259" s="2">
        <v>3.5</v>
      </c>
      <c r="F259" s="2">
        <v>56</v>
      </c>
      <c r="G259" t="s">
        <v>976</v>
      </c>
      <c r="H259" t="s">
        <v>976</v>
      </c>
    </row>
    <row r="260" spans="1:8">
      <c r="A260" t="s">
        <v>977</v>
      </c>
      <c r="B260" t="s">
        <v>972</v>
      </c>
      <c r="C260" t="s">
        <v>978</v>
      </c>
      <c r="D260" s="1">
        <v>15.85</v>
      </c>
      <c r="E260" s="2">
        <v>4.4</v>
      </c>
      <c r="F260" s="2">
        <v>69.74</v>
      </c>
      <c r="G260" t="s">
        <v>918</v>
      </c>
      <c r="H260" t="s">
        <v>918</v>
      </c>
    </row>
    <row r="261" spans="1:8">
      <c r="A261" t="s">
        <v>979</v>
      </c>
      <c r="B261" t="s">
        <v>972</v>
      </c>
      <c r="C261" t="s">
        <v>980</v>
      </c>
      <c r="D261" s="1">
        <v>16.73</v>
      </c>
      <c r="E261" s="2">
        <v>8.5</v>
      </c>
      <c r="F261" s="2">
        <v>142.21</v>
      </c>
      <c r="G261" t="s">
        <v>844</v>
      </c>
      <c r="H261" t="s">
        <v>844</v>
      </c>
    </row>
    <row r="262" spans="1:8">
      <c r="A262" t="s">
        <v>981</v>
      </c>
      <c r="B262" t="s">
        <v>972</v>
      </c>
      <c r="C262" t="s">
        <v>982</v>
      </c>
      <c r="D262" s="1">
        <v>16.81</v>
      </c>
      <c r="E262" s="2">
        <v>5.7</v>
      </c>
      <c r="F262" s="2">
        <v>95.82</v>
      </c>
      <c r="G262" t="s">
        <v>844</v>
      </c>
      <c r="H262" t="s">
        <v>844</v>
      </c>
    </row>
    <row r="263" spans="1:8">
      <c r="A263" t="s">
        <v>983</v>
      </c>
      <c r="B263" t="s">
        <v>984</v>
      </c>
      <c r="C263" t="s">
        <v>985</v>
      </c>
      <c r="D263" s="1">
        <v>14.42</v>
      </c>
      <c r="E263" s="2">
        <v>4.2</v>
      </c>
      <c r="F263" s="2">
        <v>60.56</v>
      </c>
      <c r="G263" t="s">
        <v>986</v>
      </c>
      <c r="H263" t="s">
        <v>986</v>
      </c>
    </row>
    <row r="264" spans="1:8">
      <c r="A264" t="s">
        <v>987</v>
      </c>
      <c r="B264" t="s">
        <v>988</v>
      </c>
      <c r="C264" t="s">
        <v>989</v>
      </c>
      <c r="D264" s="1">
        <v>18.64</v>
      </c>
      <c r="E264" s="2">
        <v>3.5</v>
      </c>
      <c r="F264" s="2">
        <v>65.24</v>
      </c>
      <c r="G264" t="s">
        <v>546</v>
      </c>
      <c r="H264" t="s">
        <v>546</v>
      </c>
    </row>
    <row r="265" spans="1:8">
      <c r="A265" t="s">
        <v>990</v>
      </c>
      <c r="B265" t="s">
        <v>988</v>
      </c>
      <c r="C265" t="s">
        <v>989</v>
      </c>
      <c r="D265" s="1">
        <v>18.7</v>
      </c>
      <c r="E265" s="2">
        <v>3.5</v>
      </c>
      <c r="F265" s="2">
        <v>65.45</v>
      </c>
      <c r="G265" t="s">
        <v>986</v>
      </c>
      <c r="H265" t="s">
        <v>986</v>
      </c>
    </row>
    <row r="266" spans="1:8">
      <c r="A266" t="s">
        <v>991</v>
      </c>
      <c r="B266" t="s">
        <v>988</v>
      </c>
      <c r="C266" t="s">
        <v>631</v>
      </c>
      <c r="D266" s="1">
        <v>18.82</v>
      </c>
      <c r="E266" s="2">
        <v>3.35</v>
      </c>
      <c r="F266" s="2">
        <v>63.05</v>
      </c>
      <c r="G266" t="s">
        <v>992</v>
      </c>
      <c r="H266" t="s">
        <v>992</v>
      </c>
    </row>
    <row r="267" spans="1:8">
      <c r="A267" t="s">
        <v>993</v>
      </c>
      <c r="B267" t="s">
        <v>988</v>
      </c>
      <c r="C267" t="s">
        <v>994</v>
      </c>
      <c r="D267" s="1">
        <v>18.63</v>
      </c>
      <c r="E267" s="2">
        <v>6.4</v>
      </c>
      <c r="F267" s="2">
        <v>119.23</v>
      </c>
      <c r="G267" t="s">
        <v>830</v>
      </c>
      <c r="H267" t="s">
        <v>830</v>
      </c>
    </row>
    <row r="268" spans="1:8">
      <c r="A268" t="s">
        <v>995</v>
      </c>
      <c r="B268" t="s">
        <v>137</v>
      </c>
      <c r="C268" t="s">
        <v>996</v>
      </c>
      <c r="D268" s="1">
        <v>17.64</v>
      </c>
      <c r="E268" s="2">
        <v>5.15</v>
      </c>
      <c r="F268" s="2">
        <v>90.85</v>
      </c>
      <c r="G268" t="s">
        <v>992</v>
      </c>
      <c r="H268" t="s">
        <v>992</v>
      </c>
    </row>
    <row r="269" spans="1:8">
      <c r="A269" t="s">
        <v>997</v>
      </c>
      <c r="B269" t="s">
        <v>137</v>
      </c>
      <c r="C269" t="s">
        <v>998</v>
      </c>
      <c r="D269" s="1">
        <v>1</v>
      </c>
      <c r="E269" s="2">
        <v>45</v>
      </c>
      <c r="F269" s="2">
        <v>45</v>
      </c>
      <c r="G269" t="s">
        <v>390</v>
      </c>
      <c r="H269" t="s">
        <v>390</v>
      </c>
    </row>
    <row r="270" spans="1:8">
      <c r="A270" t="s">
        <v>999</v>
      </c>
      <c r="B270" t="s">
        <v>137</v>
      </c>
      <c r="C270" t="s">
        <v>1000</v>
      </c>
      <c r="D270" s="1">
        <v>17.83</v>
      </c>
      <c r="E270" s="2">
        <v>5.15</v>
      </c>
      <c r="F270" s="2">
        <v>91.82</v>
      </c>
      <c r="G270" t="s">
        <v>689</v>
      </c>
      <c r="H270" t="s">
        <v>689</v>
      </c>
    </row>
    <row r="271" spans="1:8">
      <c r="A271" t="s">
        <v>1001</v>
      </c>
      <c r="B271" t="s">
        <v>137</v>
      </c>
      <c r="C271" t="s">
        <v>1002</v>
      </c>
      <c r="D271" s="1">
        <v>17.83</v>
      </c>
      <c r="E271" s="2">
        <v>4.4</v>
      </c>
      <c r="F271" s="2">
        <v>78.45</v>
      </c>
      <c r="G271" t="s">
        <v>669</v>
      </c>
      <c r="H271" t="s">
        <v>669</v>
      </c>
    </row>
    <row r="272" spans="1:8">
      <c r="A272" t="s">
        <v>1003</v>
      </c>
      <c r="B272" t="s">
        <v>1004</v>
      </c>
      <c r="C272" t="s">
        <v>1005</v>
      </c>
      <c r="D272" s="1">
        <v>13.82</v>
      </c>
      <c r="E272" s="2">
        <v>4.7</v>
      </c>
      <c r="F272" s="2">
        <v>64.95</v>
      </c>
      <c r="G272" t="s">
        <v>855</v>
      </c>
      <c r="H272" t="s">
        <v>855</v>
      </c>
    </row>
    <row r="273" spans="1:8">
      <c r="A273" t="s">
        <v>1006</v>
      </c>
      <c r="B273" t="s">
        <v>1004</v>
      </c>
      <c r="C273" t="s">
        <v>1007</v>
      </c>
      <c r="D273" s="1">
        <v>13.02</v>
      </c>
      <c r="E273" s="2">
        <v>7.25</v>
      </c>
      <c r="F273" s="2">
        <v>94.4</v>
      </c>
      <c r="G273" t="s">
        <v>1008</v>
      </c>
      <c r="H273" t="s">
        <v>1008</v>
      </c>
    </row>
    <row r="274" spans="1:8">
      <c r="A274" t="s">
        <v>1009</v>
      </c>
      <c r="B274" t="s">
        <v>1004</v>
      </c>
      <c r="C274" t="s">
        <v>1010</v>
      </c>
      <c r="D274" s="1">
        <v>13.05</v>
      </c>
      <c r="E274" s="2">
        <v>6.95</v>
      </c>
      <c r="F274" s="2">
        <v>90.7</v>
      </c>
      <c r="G274" t="s">
        <v>1008</v>
      </c>
      <c r="H274" t="s">
        <v>1008</v>
      </c>
    </row>
    <row r="275" spans="1:8">
      <c r="A275" t="s">
        <v>1011</v>
      </c>
      <c r="B275" t="s">
        <v>1004</v>
      </c>
      <c r="C275" t="s">
        <v>1012</v>
      </c>
      <c r="D275" s="1">
        <v>13.08</v>
      </c>
      <c r="E275" s="2">
        <v>3.7</v>
      </c>
      <c r="F275" s="2">
        <v>48.4</v>
      </c>
      <c r="G275" t="s">
        <v>1008</v>
      </c>
      <c r="H275" t="s">
        <v>1008</v>
      </c>
    </row>
    <row r="276" spans="1:8">
      <c r="A276" t="s">
        <v>1013</v>
      </c>
      <c r="B276" t="s">
        <v>1004</v>
      </c>
      <c r="C276" t="s">
        <v>1014</v>
      </c>
      <c r="D276" s="1">
        <v>13.06</v>
      </c>
      <c r="E276" s="2">
        <v>5.45</v>
      </c>
      <c r="F276" s="2">
        <v>71.18</v>
      </c>
      <c r="G276" t="s">
        <v>1008</v>
      </c>
      <c r="H276" t="s">
        <v>1008</v>
      </c>
    </row>
    <row r="277" spans="1:8">
      <c r="A277" t="s">
        <v>1015</v>
      </c>
      <c r="B277" t="s">
        <v>1004</v>
      </c>
      <c r="C277" t="s">
        <v>1016</v>
      </c>
      <c r="D277" s="1">
        <v>14.46</v>
      </c>
      <c r="E277" s="2">
        <v>5.7</v>
      </c>
      <c r="F277" s="2">
        <v>82.42</v>
      </c>
      <c r="G277" t="s">
        <v>390</v>
      </c>
      <c r="H277" t="s">
        <v>390</v>
      </c>
    </row>
    <row r="278" spans="1:8">
      <c r="A278" t="s">
        <v>1017</v>
      </c>
      <c r="B278" t="s">
        <v>1018</v>
      </c>
      <c r="C278" t="s">
        <v>1019</v>
      </c>
      <c r="D278" s="1">
        <v>15.14</v>
      </c>
      <c r="E278" s="2">
        <v>7.75</v>
      </c>
      <c r="F278" s="2">
        <v>117.34</v>
      </c>
      <c r="G278" t="s">
        <v>992</v>
      </c>
      <c r="H278" t="s">
        <v>992</v>
      </c>
    </row>
    <row r="279" spans="1:8">
      <c r="A279" t="s">
        <v>1020</v>
      </c>
      <c r="B279" t="s">
        <v>1021</v>
      </c>
      <c r="C279" t="s">
        <v>1022</v>
      </c>
      <c r="D279" s="1">
        <v>16.9</v>
      </c>
      <c r="E279" s="2">
        <v>5.15</v>
      </c>
      <c r="F279" s="2">
        <v>87.04</v>
      </c>
      <c r="G279" t="s">
        <v>546</v>
      </c>
      <c r="H279" t="s">
        <v>546</v>
      </c>
    </row>
    <row r="280" spans="1:8">
      <c r="A280" t="s">
        <v>1023</v>
      </c>
      <c r="B280" t="s">
        <v>1024</v>
      </c>
      <c r="C280" t="s">
        <v>1025</v>
      </c>
      <c r="D280" s="1">
        <v>17.35</v>
      </c>
      <c r="E280" s="2">
        <v>5.15</v>
      </c>
      <c r="F280" s="2">
        <v>89.35</v>
      </c>
      <c r="G280" t="s">
        <v>577</v>
      </c>
      <c r="H280" t="s">
        <v>577</v>
      </c>
    </row>
    <row r="281" spans="1:8">
      <c r="A281" t="s">
        <v>1026</v>
      </c>
      <c r="B281" t="s">
        <v>1027</v>
      </c>
      <c r="C281" t="s">
        <v>1028</v>
      </c>
      <c r="D281" s="1">
        <v>20.6</v>
      </c>
      <c r="E281" s="2">
        <v>3.1</v>
      </c>
      <c r="F281" s="2">
        <v>63.86</v>
      </c>
      <c r="G281" t="s">
        <v>1029</v>
      </c>
      <c r="H281" t="s">
        <v>1029</v>
      </c>
    </row>
    <row r="282" spans="1:8">
      <c r="A282" t="s">
        <v>1030</v>
      </c>
      <c r="B282" t="s">
        <v>1027</v>
      </c>
      <c r="C282" t="s">
        <v>1031</v>
      </c>
      <c r="D282" s="1">
        <v>19.52</v>
      </c>
      <c r="E282" s="2">
        <v>5.45</v>
      </c>
      <c r="F282" s="2">
        <v>106.38</v>
      </c>
      <c r="G282" t="s">
        <v>935</v>
      </c>
      <c r="H282" t="s">
        <v>935</v>
      </c>
    </row>
    <row r="283" spans="1:8">
      <c r="A283" t="s">
        <v>1032</v>
      </c>
      <c r="B283" t="s">
        <v>1027</v>
      </c>
      <c r="C283" t="s">
        <v>711</v>
      </c>
      <c r="D283" s="1">
        <v>1</v>
      </c>
      <c r="E283" s="2">
        <v>325</v>
      </c>
      <c r="F283" s="2">
        <v>325</v>
      </c>
      <c r="G283" t="s">
        <v>471</v>
      </c>
      <c r="H283" t="s">
        <v>471</v>
      </c>
    </row>
    <row r="284" spans="1:8">
      <c r="A284" t="s">
        <v>1033</v>
      </c>
      <c r="B284" t="s">
        <v>1027</v>
      </c>
      <c r="C284" t="s">
        <v>386</v>
      </c>
      <c r="D284" s="1">
        <v>19.71</v>
      </c>
      <c r="E284" s="2">
        <v>4.7</v>
      </c>
      <c r="F284" s="2">
        <v>92.64</v>
      </c>
      <c r="G284" t="s">
        <v>350</v>
      </c>
      <c r="H284" t="s">
        <v>350</v>
      </c>
    </row>
    <row r="285" spans="1:8">
      <c r="A285" t="s">
        <v>1034</v>
      </c>
      <c r="B285" t="s">
        <v>1035</v>
      </c>
      <c r="C285" t="s">
        <v>711</v>
      </c>
      <c r="D285" s="1">
        <v>1</v>
      </c>
      <c r="E285" s="2">
        <v>520</v>
      </c>
      <c r="F285" s="2">
        <v>520</v>
      </c>
      <c r="G285" t="s">
        <v>471</v>
      </c>
      <c r="H285" t="s">
        <v>471</v>
      </c>
    </row>
    <row r="286" spans="1:8">
      <c r="A286" t="s">
        <v>1036</v>
      </c>
      <c r="B286" t="s">
        <v>1035</v>
      </c>
      <c r="C286" t="s">
        <v>711</v>
      </c>
      <c r="D286" s="1">
        <v>1</v>
      </c>
      <c r="E286" s="2">
        <v>325</v>
      </c>
      <c r="F286" s="2">
        <v>325</v>
      </c>
      <c r="G286" t="s">
        <v>471</v>
      </c>
      <c r="H286" t="s">
        <v>471</v>
      </c>
    </row>
    <row r="287" spans="1:8">
      <c r="A287" t="s">
        <v>1037</v>
      </c>
      <c r="B287" t="s">
        <v>1035</v>
      </c>
      <c r="C287" t="s">
        <v>1038</v>
      </c>
      <c r="D287" s="1">
        <v>17.69</v>
      </c>
      <c r="E287" s="2">
        <v>5.2</v>
      </c>
      <c r="F287" s="2">
        <v>91.99</v>
      </c>
      <c r="G287" t="s">
        <v>350</v>
      </c>
      <c r="H287" t="s">
        <v>350</v>
      </c>
    </row>
    <row r="288" spans="1:8">
      <c r="A288" t="s">
        <v>1039</v>
      </c>
      <c r="B288" t="s">
        <v>1040</v>
      </c>
      <c r="C288" t="s">
        <v>1041</v>
      </c>
      <c r="D288" s="1">
        <v>17.38</v>
      </c>
      <c r="E288" s="2">
        <v>3.95</v>
      </c>
      <c r="F288" s="2">
        <v>68.65</v>
      </c>
      <c r="G288" t="s">
        <v>876</v>
      </c>
      <c r="H288" t="s">
        <v>876</v>
      </c>
    </row>
    <row r="289" spans="1:8">
      <c r="A289" t="s">
        <v>1042</v>
      </c>
      <c r="B289" t="s">
        <v>1040</v>
      </c>
      <c r="C289" t="s">
        <v>711</v>
      </c>
      <c r="D289" s="1">
        <v>1</v>
      </c>
      <c r="E289" s="2">
        <v>585</v>
      </c>
      <c r="F289" s="2">
        <v>585</v>
      </c>
      <c r="G289" t="s">
        <v>471</v>
      </c>
      <c r="H289" t="s">
        <v>471</v>
      </c>
    </row>
    <row r="290" spans="1:8">
      <c r="A290" t="s">
        <v>1043</v>
      </c>
      <c r="B290" t="s">
        <v>274</v>
      </c>
      <c r="C290" t="s">
        <v>1044</v>
      </c>
      <c r="D290" s="1">
        <v>17.85</v>
      </c>
      <c r="E290" s="2">
        <v>5.95</v>
      </c>
      <c r="F290" s="2">
        <v>106.21</v>
      </c>
      <c r="G290" t="s">
        <v>1045</v>
      </c>
      <c r="H290" t="s">
        <v>1045</v>
      </c>
    </row>
    <row r="291" spans="1:8">
      <c r="A291" t="s">
        <v>1046</v>
      </c>
      <c r="B291" t="s">
        <v>274</v>
      </c>
      <c r="C291" t="s">
        <v>1047</v>
      </c>
      <c r="D291" s="1">
        <v>20.53</v>
      </c>
      <c r="E291" s="2">
        <v>3.5</v>
      </c>
      <c r="F291" s="2">
        <v>71.86</v>
      </c>
      <c r="G291" t="s">
        <v>500</v>
      </c>
      <c r="H291" t="s">
        <v>501</v>
      </c>
    </row>
    <row r="292" spans="1:8">
      <c r="A292" t="s">
        <v>1048</v>
      </c>
      <c r="B292" t="s">
        <v>274</v>
      </c>
      <c r="C292" t="s">
        <v>1049</v>
      </c>
      <c r="D292" s="1">
        <v>20.28</v>
      </c>
      <c r="E292" s="2">
        <v>3.25</v>
      </c>
      <c r="F292" s="2">
        <v>65.91</v>
      </c>
      <c r="G292" t="s">
        <v>1050</v>
      </c>
      <c r="H292" t="s">
        <v>1050</v>
      </c>
    </row>
    <row r="293" spans="1:8">
      <c r="A293" t="s">
        <v>1051</v>
      </c>
      <c r="B293" t="s">
        <v>274</v>
      </c>
      <c r="C293" t="s">
        <v>1052</v>
      </c>
      <c r="D293" s="1">
        <v>19.57</v>
      </c>
      <c r="E293" s="2">
        <v>3.95</v>
      </c>
      <c r="F293" s="2">
        <v>77.3</v>
      </c>
      <c r="G293" t="s">
        <v>655</v>
      </c>
      <c r="H293" t="s">
        <v>655</v>
      </c>
    </row>
    <row r="294" spans="1:8">
      <c r="A294" t="s">
        <v>1053</v>
      </c>
      <c r="B294" t="s">
        <v>1054</v>
      </c>
      <c r="C294" t="s">
        <v>1055</v>
      </c>
      <c r="D294" s="1">
        <v>20.34</v>
      </c>
      <c r="E294" s="2">
        <v>4.2</v>
      </c>
      <c r="F294" s="2">
        <v>85.43</v>
      </c>
      <c r="G294" t="s">
        <v>361</v>
      </c>
      <c r="H294" t="s">
        <v>361</v>
      </c>
    </row>
    <row r="295" spans="1:8">
      <c r="A295" t="s">
        <v>1056</v>
      </c>
      <c r="B295" t="s">
        <v>1054</v>
      </c>
      <c r="C295" t="s">
        <v>1057</v>
      </c>
      <c r="D295" s="1">
        <v>20.32</v>
      </c>
      <c r="E295" s="2">
        <v>6.4</v>
      </c>
      <c r="F295" s="2">
        <v>130.05</v>
      </c>
      <c r="G295" t="s">
        <v>689</v>
      </c>
      <c r="H295" t="s">
        <v>689</v>
      </c>
    </row>
    <row r="296" spans="1:8">
      <c r="A296" t="s">
        <v>1058</v>
      </c>
      <c r="B296" t="s">
        <v>1054</v>
      </c>
      <c r="C296" t="s">
        <v>1059</v>
      </c>
      <c r="D296" s="1">
        <v>18.44</v>
      </c>
      <c r="E296" s="2">
        <v>5.95</v>
      </c>
      <c r="F296" s="2">
        <v>109.72</v>
      </c>
      <c r="G296" t="s">
        <v>658</v>
      </c>
      <c r="H296" t="s">
        <v>658</v>
      </c>
    </row>
    <row r="297" spans="1:8">
      <c r="A297" t="s">
        <v>1060</v>
      </c>
      <c r="B297" t="s">
        <v>1061</v>
      </c>
      <c r="C297" t="s">
        <v>1062</v>
      </c>
      <c r="D297" s="1">
        <v>18.74</v>
      </c>
      <c r="E297" s="2">
        <v>4.2</v>
      </c>
      <c r="F297" s="2">
        <v>78.71</v>
      </c>
      <c r="G297" t="s">
        <v>1063</v>
      </c>
      <c r="H297" t="s">
        <v>1063</v>
      </c>
    </row>
    <row r="298" spans="1:8">
      <c r="A298" t="s">
        <v>1064</v>
      </c>
      <c r="B298" t="s">
        <v>1061</v>
      </c>
      <c r="C298" t="s">
        <v>1065</v>
      </c>
      <c r="D298" s="1">
        <v>19.13</v>
      </c>
      <c r="E298" s="2">
        <v>4.2</v>
      </c>
      <c r="F298" s="2">
        <v>80.35</v>
      </c>
      <c r="G298" t="s">
        <v>1066</v>
      </c>
      <c r="H298" t="s">
        <v>1066</v>
      </c>
    </row>
    <row r="299" spans="1:8">
      <c r="A299" t="s">
        <v>1067</v>
      </c>
      <c r="B299" t="s">
        <v>1061</v>
      </c>
      <c r="C299" t="s">
        <v>1068</v>
      </c>
      <c r="D299" s="1">
        <v>18.82</v>
      </c>
      <c r="E299" s="2">
        <v>5.45</v>
      </c>
      <c r="F299" s="2">
        <v>102.57</v>
      </c>
      <c r="G299" t="s">
        <v>682</v>
      </c>
      <c r="H299" t="s">
        <v>682</v>
      </c>
    </row>
    <row r="300" spans="1:8">
      <c r="A300" t="s">
        <v>1069</v>
      </c>
      <c r="B300" t="s">
        <v>1061</v>
      </c>
      <c r="C300" t="s">
        <v>889</v>
      </c>
      <c r="D300" s="1">
        <v>16.51</v>
      </c>
      <c r="E300" s="2">
        <v>5.7</v>
      </c>
      <c r="F300" s="2">
        <v>94.11</v>
      </c>
      <c r="G300" t="s">
        <v>761</v>
      </c>
      <c r="H300" t="s">
        <v>761</v>
      </c>
    </row>
    <row r="301" spans="1:8">
      <c r="A301" t="s">
        <v>1070</v>
      </c>
      <c r="B301" t="s">
        <v>1061</v>
      </c>
      <c r="C301" t="s">
        <v>1071</v>
      </c>
      <c r="D301" s="1">
        <v>17.49</v>
      </c>
      <c r="E301" s="2">
        <v>3.7</v>
      </c>
      <c r="F301" s="2">
        <v>64.71</v>
      </c>
      <c r="G301" t="s">
        <v>1072</v>
      </c>
      <c r="H301" t="s">
        <v>1072</v>
      </c>
    </row>
    <row r="302" spans="1:8">
      <c r="A302" t="s">
        <v>1073</v>
      </c>
      <c r="B302" t="s">
        <v>1061</v>
      </c>
      <c r="C302" t="s">
        <v>1074</v>
      </c>
      <c r="D302" s="1">
        <v>17.44</v>
      </c>
      <c r="E302" s="2">
        <v>5.7</v>
      </c>
      <c r="F302" s="2">
        <v>99.41</v>
      </c>
      <c r="G302" t="s">
        <v>520</v>
      </c>
      <c r="H302" t="s">
        <v>520</v>
      </c>
    </row>
    <row r="303" spans="1:8">
      <c r="A303" t="s">
        <v>1075</v>
      </c>
      <c r="B303" t="s">
        <v>1076</v>
      </c>
      <c r="C303" t="s">
        <v>1077</v>
      </c>
      <c r="D303" s="1">
        <v>21.15</v>
      </c>
      <c r="E303" s="2">
        <v>4.2</v>
      </c>
      <c r="F303" s="2">
        <v>88.83</v>
      </c>
      <c r="G303" t="s">
        <v>1072</v>
      </c>
      <c r="H303" t="s">
        <v>1072</v>
      </c>
    </row>
    <row r="304" spans="1:8">
      <c r="A304" t="s">
        <v>1078</v>
      </c>
      <c r="B304" t="s">
        <v>310</v>
      </c>
      <c r="C304" t="s">
        <v>1028</v>
      </c>
      <c r="D304" s="1">
        <v>22.4</v>
      </c>
      <c r="E304" s="2">
        <v>3.1</v>
      </c>
      <c r="F304" s="2">
        <v>69.44</v>
      </c>
      <c r="G304" t="s">
        <v>367</v>
      </c>
      <c r="H304" t="s">
        <v>367</v>
      </c>
    </row>
    <row r="305" spans="1:8">
      <c r="A305" t="s">
        <v>1079</v>
      </c>
      <c r="B305" t="s">
        <v>310</v>
      </c>
      <c r="C305" t="s">
        <v>1080</v>
      </c>
      <c r="D305" s="1">
        <v>20.44</v>
      </c>
      <c r="E305" s="2">
        <v>3.45</v>
      </c>
      <c r="F305" s="2">
        <v>70.52</v>
      </c>
      <c r="G305" t="s">
        <v>666</v>
      </c>
      <c r="H305" t="s">
        <v>666</v>
      </c>
    </row>
    <row r="306" spans="1:8">
      <c r="A306" t="s">
        <v>1081</v>
      </c>
      <c r="B306" t="s">
        <v>310</v>
      </c>
      <c r="C306" t="s">
        <v>1082</v>
      </c>
      <c r="D306" s="1">
        <v>19.41</v>
      </c>
      <c r="E306" s="2">
        <v>3.95</v>
      </c>
      <c r="F306" s="2">
        <v>76.67</v>
      </c>
      <c r="G306" t="s">
        <v>1083</v>
      </c>
      <c r="H306" t="s">
        <v>1083</v>
      </c>
    </row>
    <row r="307" spans="1:8">
      <c r="A307" t="s">
        <v>1084</v>
      </c>
      <c r="B307" t="s">
        <v>310</v>
      </c>
      <c r="C307" t="s">
        <v>1085</v>
      </c>
      <c r="D307" s="1">
        <v>1</v>
      </c>
      <c r="E307" s="2">
        <v>125</v>
      </c>
      <c r="F307" s="2">
        <v>125</v>
      </c>
      <c r="G307" t="s">
        <v>879</v>
      </c>
      <c r="H307" t="s">
        <v>879</v>
      </c>
    </row>
    <row r="308" spans="1:8">
      <c r="A308" t="s">
        <v>1086</v>
      </c>
      <c r="B308" t="s">
        <v>1087</v>
      </c>
      <c r="C308" t="s">
        <v>1088</v>
      </c>
      <c r="D308" s="1">
        <v>18.78</v>
      </c>
      <c r="E308" s="2">
        <v>5.7</v>
      </c>
      <c r="F308" s="2">
        <v>107.05</v>
      </c>
      <c r="G308" t="s">
        <v>761</v>
      </c>
      <c r="H308" t="s">
        <v>761</v>
      </c>
    </row>
    <row r="309" spans="1:8">
      <c r="A309" t="s">
        <v>1089</v>
      </c>
      <c r="B309" t="s">
        <v>1090</v>
      </c>
      <c r="C309" t="s">
        <v>1091</v>
      </c>
      <c r="D309" s="1">
        <v>19.44</v>
      </c>
      <c r="E309" s="2">
        <v>4.7</v>
      </c>
      <c r="F309" s="2">
        <v>91.37</v>
      </c>
      <c r="G309" t="s">
        <v>1092</v>
      </c>
      <c r="H309" t="s">
        <v>1092</v>
      </c>
    </row>
    <row r="310" spans="1:8">
      <c r="A310" t="s">
        <v>1093</v>
      </c>
      <c r="B310" t="s">
        <v>1090</v>
      </c>
      <c r="C310" t="s">
        <v>536</v>
      </c>
      <c r="D310" s="1">
        <v>22.53</v>
      </c>
      <c r="E310" s="2">
        <v>4.15</v>
      </c>
      <c r="F310" s="2">
        <v>93.5</v>
      </c>
      <c r="G310" t="s">
        <v>791</v>
      </c>
      <c r="H310" t="s">
        <v>791</v>
      </c>
    </row>
    <row r="311" spans="1:8">
      <c r="A311" t="s">
        <v>1094</v>
      </c>
      <c r="B311" t="s">
        <v>1090</v>
      </c>
      <c r="C311" t="s">
        <v>1095</v>
      </c>
      <c r="D311" s="1">
        <v>19.85</v>
      </c>
      <c r="E311" s="2">
        <v>3.95</v>
      </c>
      <c r="F311" s="2">
        <v>78.41</v>
      </c>
      <c r="G311" t="s">
        <v>593</v>
      </c>
      <c r="H311" t="s">
        <v>593</v>
      </c>
    </row>
    <row r="312" spans="1:8">
      <c r="A312" t="s">
        <v>1096</v>
      </c>
      <c r="B312" t="s">
        <v>1090</v>
      </c>
      <c r="C312" t="s">
        <v>1097</v>
      </c>
      <c r="D312" s="1">
        <v>20.35</v>
      </c>
      <c r="E312" s="2">
        <v>5.7</v>
      </c>
      <c r="F312" s="2">
        <v>116</v>
      </c>
      <c r="G312" t="s">
        <v>523</v>
      </c>
      <c r="H312" t="s">
        <v>523</v>
      </c>
    </row>
    <row r="313" spans="1:8">
      <c r="A313" t="s">
        <v>1098</v>
      </c>
      <c r="B313" t="s">
        <v>1090</v>
      </c>
      <c r="C313" t="s">
        <v>1099</v>
      </c>
      <c r="D313" s="1">
        <v>20.73</v>
      </c>
      <c r="E313" s="2">
        <v>5.95</v>
      </c>
      <c r="F313" s="2">
        <v>123.34</v>
      </c>
      <c r="G313" t="s">
        <v>1050</v>
      </c>
      <c r="H313" t="s">
        <v>1050</v>
      </c>
    </row>
    <row r="314" spans="1:8">
      <c r="A314" t="s">
        <v>1100</v>
      </c>
      <c r="B314" t="s">
        <v>1101</v>
      </c>
      <c r="C314" t="s">
        <v>1102</v>
      </c>
      <c r="D314" s="1">
        <v>20.62</v>
      </c>
      <c r="E314" s="2">
        <v>5.95</v>
      </c>
      <c r="F314" s="2">
        <v>122.69</v>
      </c>
      <c r="G314" t="s">
        <v>577</v>
      </c>
      <c r="H314" t="s">
        <v>577</v>
      </c>
    </row>
    <row r="315" spans="1:8">
      <c r="A315" t="s">
        <v>1103</v>
      </c>
      <c r="B315" t="s">
        <v>1101</v>
      </c>
      <c r="C315" t="s">
        <v>1104</v>
      </c>
      <c r="D315" s="1">
        <v>20.61</v>
      </c>
      <c r="E315" s="2">
        <v>6.2</v>
      </c>
      <c r="F315" s="2">
        <v>127.78</v>
      </c>
      <c r="G315" t="s">
        <v>546</v>
      </c>
      <c r="H315" t="s">
        <v>546</v>
      </c>
    </row>
    <row r="316" spans="1:8">
      <c r="A316" t="s">
        <v>1105</v>
      </c>
      <c r="B316" t="s">
        <v>1101</v>
      </c>
      <c r="C316" t="s">
        <v>1106</v>
      </c>
      <c r="D316" s="1">
        <v>20.59</v>
      </c>
      <c r="E316" s="2">
        <v>4.95</v>
      </c>
      <c r="F316" s="2">
        <v>101.92</v>
      </c>
      <c r="G316" t="s">
        <v>1107</v>
      </c>
      <c r="H316" t="s">
        <v>1107</v>
      </c>
    </row>
    <row r="317" spans="1:8">
      <c r="A317" t="s">
        <v>1108</v>
      </c>
      <c r="B317" t="s">
        <v>1101</v>
      </c>
      <c r="C317" t="s">
        <v>1109</v>
      </c>
      <c r="D317" s="1">
        <v>20.61</v>
      </c>
      <c r="E317" s="2">
        <v>4.95</v>
      </c>
      <c r="F317" s="2">
        <v>102.02</v>
      </c>
      <c r="G317" t="s">
        <v>1107</v>
      </c>
      <c r="H317" t="s">
        <v>1107</v>
      </c>
    </row>
    <row r="318" spans="1:8">
      <c r="A318" t="s">
        <v>1110</v>
      </c>
      <c r="B318" t="s">
        <v>1111</v>
      </c>
      <c r="C318" t="s">
        <v>711</v>
      </c>
      <c r="D318" s="1">
        <v>1</v>
      </c>
      <c r="E318" s="2">
        <v>520</v>
      </c>
      <c r="F318" s="2">
        <v>520</v>
      </c>
      <c r="G318" t="s">
        <v>471</v>
      </c>
      <c r="H318" t="s">
        <v>471</v>
      </c>
    </row>
    <row r="319" spans="1:8">
      <c r="A319" t="s">
        <v>1112</v>
      </c>
      <c r="B319" t="s">
        <v>1113</v>
      </c>
      <c r="C319" t="s">
        <v>1114</v>
      </c>
      <c r="D319" s="1">
        <v>1</v>
      </c>
      <c r="E319" s="2">
        <v>80</v>
      </c>
      <c r="F319" s="2">
        <v>80</v>
      </c>
      <c r="G319" t="s">
        <v>677</v>
      </c>
      <c r="H319" t="s">
        <v>677</v>
      </c>
    </row>
    <row r="320" spans="1:8">
      <c r="A320" t="s">
        <v>1115</v>
      </c>
      <c r="B320" t="s">
        <v>1113</v>
      </c>
      <c r="C320" t="s">
        <v>679</v>
      </c>
      <c r="D320" s="1">
        <v>23.07</v>
      </c>
      <c r="E320" s="2">
        <v>6.15</v>
      </c>
      <c r="F320" s="2">
        <v>141.88</v>
      </c>
      <c r="G320" t="s">
        <v>677</v>
      </c>
      <c r="H320" t="s">
        <v>677</v>
      </c>
    </row>
    <row r="321" spans="1:8">
      <c r="A321" t="s">
        <v>1116</v>
      </c>
      <c r="B321" t="s">
        <v>1113</v>
      </c>
      <c r="C321" t="s">
        <v>1114</v>
      </c>
      <c r="D321" s="1">
        <v>1</v>
      </c>
      <c r="E321" s="2">
        <v>103.5</v>
      </c>
      <c r="F321" s="2">
        <v>103.5</v>
      </c>
      <c r="G321" t="s">
        <v>463</v>
      </c>
      <c r="H321" t="s">
        <v>463</v>
      </c>
    </row>
    <row r="322" spans="1:8">
      <c r="A322" t="s">
        <v>1117</v>
      </c>
      <c r="B322" t="s">
        <v>1113</v>
      </c>
      <c r="C322" t="s">
        <v>1118</v>
      </c>
      <c r="D322" s="1">
        <v>1</v>
      </c>
      <c r="E322" s="2">
        <v>100</v>
      </c>
      <c r="F322" s="2">
        <v>100</v>
      </c>
      <c r="G322" t="s">
        <v>666</v>
      </c>
      <c r="H322" t="s">
        <v>666</v>
      </c>
    </row>
    <row r="323" spans="1:8">
      <c r="A323" t="s">
        <v>1119</v>
      </c>
      <c r="B323" t="s">
        <v>1113</v>
      </c>
      <c r="C323" t="s">
        <v>1120</v>
      </c>
      <c r="D323" s="1">
        <v>1</v>
      </c>
      <c r="E323" s="2">
        <v>166</v>
      </c>
      <c r="F323" s="2">
        <v>166</v>
      </c>
      <c r="G323" t="s">
        <v>666</v>
      </c>
      <c r="H323" t="s">
        <v>666</v>
      </c>
    </row>
    <row r="324" spans="1:8">
      <c r="A324" t="s">
        <v>1121</v>
      </c>
      <c r="B324" t="s">
        <v>1113</v>
      </c>
      <c r="C324" t="s">
        <v>1122</v>
      </c>
      <c r="D324" s="1">
        <v>18.7</v>
      </c>
      <c r="E324" s="2">
        <v>5.95</v>
      </c>
      <c r="F324" s="2">
        <v>111.27</v>
      </c>
      <c r="G324" t="s">
        <v>841</v>
      </c>
      <c r="H324" t="s">
        <v>841</v>
      </c>
    </row>
    <row r="325" spans="1:8">
      <c r="A325" t="s">
        <v>1123</v>
      </c>
      <c r="B325" t="s">
        <v>1124</v>
      </c>
      <c r="C325" t="s">
        <v>711</v>
      </c>
      <c r="D325" s="1">
        <v>1</v>
      </c>
      <c r="E325" s="2">
        <v>585</v>
      </c>
      <c r="F325" s="2">
        <v>585</v>
      </c>
      <c r="G325" t="s">
        <v>471</v>
      </c>
      <c r="H325" t="s">
        <v>471</v>
      </c>
    </row>
    <row r="326" spans="1:8">
      <c r="A326" t="s">
        <v>1125</v>
      </c>
      <c r="B326" t="s">
        <v>1124</v>
      </c>
      <c r="C326" t="s">
        <v>711</v>
      </c>
      <c r="D326" s="1">
        <v>8</v>
      </c>
      <c r="E326" s="2">
        <v>520</v>
      </c>
      <c r="F326" s="2">
        <v>4160</v>
      </c>
      <c r="G326" t="s">
        <v>471</v>
      </c>
      <c r="H326" t="s">
        <v>471</v>
      </c>
    </row>
    <row r="327" spans="1:8">
      <c r="A327" t="s">
        <v>1126</v>
      </c>
      <c r="B327" t="s">
        <v>1127</v>
      </c>
      <c r="C327" t="s">
        <v>1128</v>
      </c>
      <c r="D327" s="1">
        <v>18.72</v>
      </c>
      <c r="E327" s="2">
        <v>4.55</v>
      </c>
      <c r="F327" s="2">
        <v>85.18</v>
      </c>
      <c r="G327" t="s">
        <v>622</v>
      </c>
      <c r="H327" t="s">
        <v>622</v>
      </c>
    </row>
    <row r="328" spans="1:8">
      <c r="A328" t="s">
        <v>1129</v>
      </c>
      <c r="B328" t="s">
        <v>1127</v>
      </c>
      <c r="C328" t="s">
        <v>1130</v>
      </c>
      <c r="D328" s="1">
        <v>20.7</v>
      </c>
      <c r="E328" s="2">
        <v>4.15</v>
      </c>
      <c r="F328" s="2">
        <v>85.91</v>
      </c>
      <c r="G328" t="s">
        <v>1131</v>
      </c>
      <c r="H328" t="s">
        <v>1131</v>
      </c>
    </row>
    <row r="329" spans="1:8">
      <c r="A329" t="s">
        <v>1132</v>
      </c>
      <c r="B329" t="s">
        <v>1127</v>
      </c>
      <c r="C329" t="s">
        <v>1133</v>
      </c>
      <c r="D329" s="1">
        <v>20.92</v>
      </c>
      <c r="E329" s="2">
        <v>4.7</v>
      </c>
      <c r="F329" s="2">
        <v>98.32</v>
      </c>
      <c r="G329" t="s">
        <v>1134</v>
      </c>
      <c r="H329" t="s">
        <v>1134</v>
      </c>
    </row>
    <row r="330" spans="1:8">
      <c r="A330" t="s">
        <v>1135</v>
      </c>
      <c r="B330" t="s">
        <v>1136</v>
      </c>
      <c r="C330" t="s">
        <v>1137</v>
      </c>
      <c r="D330" s="1">
        <v>18.36</v>
      </c>
      <c r="E330" s="2">
        <v>4.2</v>
      </c>
      <c r="F330" s="2">
        <v>77.11</v>
      </c>
      <c r="G330" t="s">
        <v>364</v>
      </c>
      <c r="H330" t="s">
        <v>364</v>
      </c>
    </row>
    <row r="331" spans="1:8">
      <c r="A331" t="s">
        <v>1138</v>
      </c>
      <c r="B331" t="s">
        <v>1136</v>
      </c>
      <c r="C331" t="s">
        <v>1139</v>
      </c>
      <c r="D331" s="1">
        <v>17.97</v>
      </c>
      <c r="E331" s="2">
        <v>3.85</v>
      </c>
      <c r="F331" s="2">
        <v>69.18</v>
      </c>
      <c r="G331" t="s">
        <v>1131</v>
      </c>
      <c r="H331" t="s">
        <v>1131</v>
      </c>
    </row>
    <row r="332" spans="1:8">
      <c r="A332" t="s">
        <v>1140</v>
      </c>
      <c r="B332" t="s">
        <v>1141</v>
      </c>
      <c r="C332" t="s">
        <v>1142</v>
      </c>
      <c r="D332" s="1">
        <v>21.73</v>
      </c>
      <c r="E332" s="2">
        <v>6.15</v>
      </c>
      <c r="F332" s="2">
        <v>133.64</v>
      </c>
      <c r="G332" t="s">
        <v>350</v>
      </c>
      <c r="H332" t="s">
        <v>350</v>
      </c>
    </row>
    <row r="333" spans="1:8">
      <c r="A333" t="s">
        <v>1143</v>
      </c>
      <c r="B333" t="s">
        <v>1144</v>
      </c>
      <c r="C333" t="s">
        <v>417</v>
      </c>
      <c r="D333" s="1">
        <v>19.38</v>
      </c>
      <c r="E333" s="2">
        <v>5.15</v>
      </c>
      <c r="F333" s="2">
        <v>99.81</v>
      </c>
      <c r="G333" t="s">
        <v>1072</v>
      </c>
      <c r="H333" t="s">
        <v>1072</v>
      </c>
    </row>
    <row r="334" spans="1:8">
      <c r="A334" t="s">
        <v>1145</v>
      </c>
      <c r="B334" t="s">
        <v>1146</v>
      </c>
      <c r="C334" t="s">
        <v>1147</v>
      </c>
      <c r="D334" s="1">
        <v>20.87</v>
      </c>
      <c r="E334" s="2">
        <v>4.7</v>
      </c>
      <c r="F334" s="2">
        <v>98.09</v>
      </c>
      <c r="G334" t="s">
        <v>565</v>
      </c>
      <c r="H334" t="s">
        <v>565</v>
      </c>
    </row>
    <row r="335" spans="1:8">
      <c r="A335" t="s">
        <v>1148</v>
      </c>
      <c r="B335" t="s">
        <v>1146</v>
      </c>
      <c r="C335" t="s">
        <v>1149</v>
      </c>
      <c r="D335" s="1">
        <v>20.07</v>
      </c>
      <c r="E335" s="2">
        <v>3.95</v>
      </c>
      <c r="F335" s="2">
        <v>79.28</v>
      </c>
      <c r="G335" t="s">
        <v>1150</v>
      </c>
      <c r="H335" t="s">
        <v>1150</v>
      </c>
    </row>
    <row r="336" spans="1:8">
      <c r="A336" t="s">
        <v>1151</v>
      </c>
      <c r="B336" t="s">
        <v>1146</v>
      </c>
      <c r="C336" t="s">
        <v>1152</v>
      </c>
      <c r="D336" s="1">
        <v>14.61</v>
      </c>
      <c r="E336" s="2">
        <v>5.7</v>
      </c>
      <c r="F336" s="2">
        <v>83.28</v>
      </c>
      <c r="G336" t="s">
        <v>520</v>
      </c>
      <c r="H336" t="s">
        <v>520</v>
      </c>
    </row>
    <row r="337" spans="1:8">
      <c r="A337" t="s">
        <v>1153</v>
      </c>
      <c r="B337" t="s">
        <v>1154</v>
      </c>
      <c r="C337" t="s">
        <v>819</v>
      </c>
      <c r="D337" s="1">
        <v>18.94</v>
      </c>
      <c r="E337" s="2">
        <v>4.7</v>
      </c>
      <c r="F337" s="2">
        <v>89.02</v>
      </c>
      <c r="G337" t="s">
        <v>833</v>
      </c>
      <c r="H337" t="s">
        <v>833</v>
      </c>
    </row>
    <row r="338" spans="3:8">
      <c r="C338" t="s">
        <v>1155</v>
      </c>
      <c r="D338" s="1">
        <v>24.68</v>
      </c>
      <c r="E338" s="2">
        <v>9.5</v>
      </c>
      <c r="F338" s="2">
        <v>0</v>
      </c>
      <c r="G338" t="s">
        <v>758</v>
      </c>
      <c r="H338" t="s">
        <v>758</v>
      </c>
    </row>
    <row r="339" spans="3:8">
      <c r="C339" t="s">
        <v>1155</v>
      </c>
      <c r="D339" s="1">
        <v>19.31</v>
      </c>
      <c r="E339" s="2">
        <v>9.5</v>
      </c>
      <c r="F339" s="2">
        <v>0</v>
      </c>
      <c r="G339" t="s">
        <v>758</v>
      </c>
      <c r="H339" t="s">
        <v>758</v>
      </c>
    </row>
    <row r="340" spans="3:8">
      <c r="C340" t="s">
        <v>1155</v>
      </c>
      <c r="D340" s="1">
        <v>21.86</v>
      </c>
      <c r="E340" s="2">
        <v>9.5</v>
      </c>
      <c r="F340" s="2">
        <v>0</v>
      </c>
      <c r="G340" t="s">
        <v>758</v>
      </c>
      <c r="H340" t="s">
        <v>758</v>
      </c>
    </row>
    <row r="341" spans="3:8">
      <c r="C341" t="s">
        <v>1155</v>
      </c>
      <c r="D341" s="1">
        <v>19.4</v>
      </c>
      <c r="E341" s="2">
        <v>9.5</v>
      </c>
      <c r="F341" s="2">
        <v>0</v>
      </c>
      <c r="G341" t="s">
        <v>758</v>
      </c>
      <c r="H341" t="s">
        <v>758</v>
      </c>
    </row>
    <row r="342" spans="3:8">
      <c r="C342" t="s">
        <v>1155</v>
      </c>
      <c r="D342" s="1">
        <v>21.93</v>
      </c>
      <c r="E342" s="2">
        <v>9.5</v>
      </c>
      <c r="F342" s="2">
        <v>0</v>
      </c>
      <c r="G342" t="s">
        <v>758</v>
      </c>
      <c r="H342" t="s">
        <v>758</v>
      </c>
    </row>
    <row r="343" spans="3:8">
      <c r="C343" t="s">
        <v>1155</v>
      </c>
      <c r="D343" s="1">
        <v>21.83</v>
      </c>
      <c r="E343" s="2">
        <v>9.5</v>
      </c>
      <c r="F343" s="2">
        <v>0</v>
      </c>
      <c r="G343" t="s">
        <v>758</v>
      </c>
      <c r="H343" t="s">
        <v>758</v>
      </c>
    </row>
    <row r="344" spans="3:8">
      <c r="C344"/>
      <c r="D344" s="1"/>
      <c r="E344" s="2" t="s">
        <v>346</v>
      </c>
      <c r="F344" s="2">
        <f ca="1">SUBTOTAL(109,Table2[TOTAL])</f>
        <v>0</v>
      </c>
      <c r="G344"/>
      <c r="H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1156</v>
      </c>
      <c r="B2" t="s">
        <v>388</v>
      </c>
      <c r="C2" t="s">
        <v>1157</v>
      </c>
      <c r="D2" s="1">
        <v>17.28</v>
      </c>
      <c r="E2" s="2">
        <v>3.7</v>
      </c>
      <c r="F2" s="2">
        <v>3.7</v>
      </c>
      <c r="G2" t="s">
        <v>1158</v>
      </c>
      <c r="H2" t="s">
        <v>1159</v>
      </c>
    </row>
    <row r="3" spans="1:8">
      <c r="A3" t="s">
        <v>1160</v>
      </c>
      <c r="B3" t="s">
        <v>509</v>
      </c>
      <c r="C3" t="s">
        <v>1161</v>
      </c>
      <c r="D3" s="1">
        <v>19.95</v>
      </c>
      <c r="E3" s="2">
        <v>5.15</v>
      </c>
      <c r="F3" s="2">
        <v>5.15</v>
      </c>
      <c r="G3" t="s">
        <v>1162</v>
      </c>
      <c r="H3" t="s">
        <v>523</v>
      </c>
    </row>
    <row r="4" spans="1:8">
      <c r="A4" t="s">
        <v>1163</v>
      </c>
      <c r="B4" t="s">
        <v>11</v>
      </c>
      <c r="C4" t="s">
        <v>1164</v>
      </c>
      <c r="D4" s="1">
        <v>19.68</v>
      </c>
      <c r="E4" s="2">
        <v>5.15</v>
      </c>
      <c r="F4" s="2">
        <v>5.15</v>
      </c>
      <c r="G4" t="s">
        <v>1165</v>
      </c>
      <c r="H4" t="s">
        <v>523</v>
      </c>
    </row>
    <row r="5" spans="1:8">
      <c r="A5" t="s">
        <v>1166</v>
      </c>
      <c r="B5" t="s">
        <v>11</v>
      </c>
      <c r="C5" t="s">
        <v>1155</v>
      </c>
      <c r="D5" s="1">
        <v>19.31</v>
      </c>
      <c r="E5" s="2">
        <v>9.5</v>
      </c>
      <c r="F5" s="2">
        <v>9.5</v>
      </c>
      <c r="G5" t="s">
        <v>1167</v>
      </c>
      <c r="H5" t="s">
        <v>758</v>
      </c>
    </row>
    <row r="6" spans="1:8">
      <c r="A6" t="s">
        <v>1168</v>
      </c>
      <c r="B6" t="s">
        <v>11</v>
      </c>
      <c r="C6" t="s">
        <v>1155</v>
      </c>
      <c r="D6" s="1">
        <v>19.4</v>
      </c>
      <c r="E6" s="2">
        <v>9.5</v>
      </c>
      <c r="F6" s="2">
        <v>9.5</v>
      </c>
      <c r="G6" t="s">
        <v>1167</v>
      </c>
      <c r="H6" t="s">
        <v>758</v>
      </c>
    </row>
    <row r="7" spans="1:8">
      <c r="A7" t="s">
        <v>1169</v>
      </c>
      <c r="B7" t="s">
        <v>11</v>
      </c>
      <c r="C7" t="s">
        <v>1170</v>
      </c>
      <c r="D7" s="1">
        <v>19.03</v>
      </c>
      <c r="E7" s="2">
        <v>3.1</v>
      </c>
      <c r="F7" s="2">
        <v>3.1</v>
      </c>
      <c r="G7" t="s">
        <v>1171</v>
      </c>
      <c r="H7" t="s">
        <v>558</v>
      </c>
    </row>
    <row r="8" spans="1:8">
      <c r="A8" t="s">
        <v>1172</v>
      </c>
      <c r="B8" t="s">
        <v>563</v>
      </c>
      <c r="C8" t="s">
        <v>1173</v>
      </c>
      <c r="D8" s="1">
        <v>19.64</v>
      </c>
      <c r="E8" s="2">
        <v>5.15</v>
      </c>
      <c r="F8" s="2">
        <v>5.15</v>
      </c>
      <c r="G8" t="s">
        <v>1174</v>
      </c>
      <c r="H8" t="s">
        <v>758</v>
      </c>
    </row>
    <row r="9" spans="1:8">
      <c r="A9" t="s">
        <v>1175</v>
      </c>
      <c r="B9" t="s">
        <v>575</v>
      </c>
      <c r="C9" t="s">
        <v>1176</v>
      </c>
      <c r="D9" s="1">
        <v>22.4</v>
      </c>
      <c r="E9" s="2">
        <v>6.85</v>
      </c>
      <c r="F9" s="2">
        <v>6.85</v>
      </c>
      <c r="G9" t="s">
        <v>1177</v>
      </c>
      <c r="H9" t="s">
        <v>777</v>
      </c>
    </row>
    <row r="10" spans="1:8">
      <c r="A10" t="s">
        <v>1178</v>
      </c>
      <c r="B10" t="s">
        <v>584</v>
      </c>
      <c r="C10" t="s">
        <v>1179</v>
      </c>
      <c r="D10" s="1">
        <v>18.09</v>
      </c>
      <c r="E10" s="2">
        <v>5.7</v>
      </c>
      <c r="F10" s="2">
        <v>5.7</v>
      </c>
      <c r="G10" t="s">
        <v>1180</v>
      </c>
      <c r="H10" t="s">
        <v>694</v>
      </c>
    </row>
    <row r="11" spans="1:8">
      <c r="A11" t="s">
        <v>1181</v>
      </c>
      <c r="B11" t="s">
        <v>591</v>
      </c>
      <c r="C11" t="s">
        <v>1139</v>
      </c>
      <c r="D11" s="1">
        <v>18.41</v>
      </c>
      <c r="E11" s="2">
        <v>3.85</v>
      </c>
      <c r="F11" s="2">
        <v>3.85</v>
      </c>
      <c r="G11" t="s">
        <v>1182</v>
      </c>
      <c r="H11" t="s">
        <v>1183</v>
      </c>
    </row>
    <row r="12" spans="1:8">
      <c r="A12" t="s">
        <v>1184</v>
      </c>
      <c r="B12" t="s">
        <v>591</v>
      </c>
      <c r="C12" t="s">
        <v>1139</v>
      </c>
      <c r="D12" s="1">
        <v>18.42</v>
      </c>
      <c r="E12" s="2">
        <v>3.85</v>
      </c>
      <c r="F12" s="2">
        <v>3.85</v>
      </c>
      <c r="G12" t="s">
        <v>1182</v>
      </c>
      <c r="H12" t="s">
        <v>1183</v>
      </c>
    </row>
    <row r="13" spans="1:8">
      <c r="A13" t="s">
        <v>1185</v>
      </c>
      <c r="B13" t="s">
        <v>621</v>
      </c>
      <c r="C13" t="s">
        <v>1186</v>
      </c>
      <c r="D13" s="1">
        <v>17</v>
      </c>
      <c r="E13" s="2">
        <v>4.2</v>
      </c>
      <c r="F13" s="2">
        <v>4.2</v>
      </c>
      <c r="G13" t="s">
        <v>1187</v>
      </c>
      <c r="H13" t="s">
        <v>577</v>
      </c>
    </row>
    <row r="14" spans="1:8">
      <c r="A14" t="s">
        <v>1188</v>
      </c>
      <c r="B14" t="s">
        <v>638</v>
      </c>
      <c r="C14" t="s">
        <v>652</v>
      </c>
      <c r="D14" s="1">
        <v>15.6</v>
      </c>
      <c r="E14" s="2">
        <v>3.95</v>
      </c>
      <c r="F14" s="2">
        <v>3.95</v>
      </c>
      <c r="G14" t="s">
        <v>1189</v>
      </c>
      <c r="H14" t="s">
        <v>1029</v>
      </c>
    </row>
    <row r="15" spans="1:8">
      <c r="A15" t="s">
        <v>1190</v>
      </c>
      <c r="B15" t="s">
        <v>62</v>
      </c>
      <c r="C15" t="s">
        <v>1191</v>
      </c>
      <c r="D15" s="1">
        <v>18.19</v>
      </c>
      <c r="E15" s="2">
        <v>8</v>
      </c>
      <c r="F15" s="2">
        <v>8</v>
      </c>
      <c r="G15" t="s">
        <v>1192</v>
      </c>
      <c r="H15" t="s">
        <v>1050</v>
      </c>
    </row>
    <row r="16" spans="1:8">
      <c r="A16" t="s">
        <v>1193</v>
      </c>
      <c r="B16" t="s">
        <v>62</v>
      </c>
      <c r="C16" t="s">
        <v>1194</v>
      </c>
      <c r="D16" s="1">
        <v>20.47</v>
      </c>
      <c r="E16" s="2">
        <v>8.5</v>
      </c>
      <c r="F16" s="2">
        <v>8.5</v>
      </c>
      <c r="G16" t="s">
        <v>1195</v>
      </c>
      <c r="H16" t="s">
        <v>468</v>
      </c>
    </row>
    <row r="17" spans="1:8">
      <c r="A17" t="s">
        <v>1196</v>
      </c>
      <c r="B17" t="s">
        <v>687</v>
      </c>
      <c r="C17" t="s">
        <v>1197</v>
      </c>
      <c r="D17" s="1">
        <v>6</v>
      </c>
      <c r="E17" s="2">
        <v>5.2</v>
      </c>
      <c r="F17" s="2">
        <v>5.2</v>
      </c>
      <c r="G17" t="s">
        <v>1198</v>
      </c>
      <c r="H17" t="s">
        <v>501</v>
      </c>
    </row>
    <row r="18" spans="1:8">
      <c r="A18" t="s">
        <v>1199</v>
      </c>
      <c r="B18" t="s">
        <v>769</v>
      </c>
      <c r="C18" t="s">
        <v>1200</v>
      </c>
      <c r="D18" s="1">
        <v>18.57</v>
      </c>
      <c r="E18" s="2">
        <v>4.3</v>
      </c>
      <c r="F18" s="2">
        <v>4.3</v>
      </c>
      <c r="G18" t="s">
        <v>1201</v>
      </c>
      <c r="H18" t="s">
        <v>1029</v>
      </c>
    </row>
    <row r="19" spans="1:8">
      <c r="A19" t="s">
        <v>1202</v>
      </c>
      <c r="B19" t="s">
        <v>775</v>
      </c>
      <c r="C19" t="s">
        <v>1203</v>
      </c>
      <c r="D19" s="1">
        <v>1</v>
      </c>
      <c r="E19" s="2">
        <v>60</v>
      </c>
      <c r="F19" s="2">
        <v>60</v>
      </c>
      <c r="G19" t="s">
        <v>1204</v>
      </c>
      <c r="H19" t="s">
        <v>1183</v>
      </c>
    </row>
    <row r="20" spans="1:8">
      <c r="A20" t="s">
        <v>1205</v>
      </c>
      <c r="B20" t="s">
        <v>789</v>
      </c>
      <c r="C20" t="s">
        <v>1206</v>
      </c>
      <c r="D20" s="1">
        <v>21.09</v>
      </c>
      <c r="E20" s="2">
        <v>4.15</v>
      </c>
      <c r="F20" s="2">
        <v>4.15</v>
      </c>
      <c r="G20" t="s">
        <v>1207</v>
      </c>
      <c r="H20" t="s">
        <v>794</v>
      </c>
    </row>
    <row r="21" spans="1:8">
      <c r="A21" t="s">
        <v>1208</v>
      </c>
      <c r="B21" t="s">
        <v>124</v>
      </c>
      <c r="C21" t="s">
        <v>1209</v>
      </c>
      <c r="D21" s="1">
        <v>15.22</v>
      </c>
      <c r="E21" s="2">
        <v>6.2</v>
      </c>
      <c r="F21" s="2">
        <v>6.2</v>
      </c>
      <c r="G21" t="s">
        <v>1210</v>
      </c>
      <c r="H21" t="s">
        <v>1211</v>
      </c>
    </row>
    <row r="22" spans="1:8">
      <c r="A22" t="s">
        <v>1212</v>
      </c>
      <c r="B22" t="s">
        <v>825</v>
      </c>
      <c r="C22" t="s">
        <v>1091</v>
      </c>
      <c r="D22" s="1">
        <v>14.82</v>
      </c>
      <c r="E22" s="2">
        <v>4.7</v>
      </c>
      <c r="F22" s="2">
        <v>4.7</v>
      </c>
      <c r="G22" t="s">
        <v>1213</v>
      </c>
      <c r="H22" t="s">
        <v>1092</v>
      </c>
    </row>
    <row r="23" spans="1:8">
      <c r="A23" t="s">
        <v>1214</v>
      </c>
      <c r="B23" t="s">
        <v>825</v>
      </c>
      <c r="C23" t="s">
        <v>1215</v>
      </c>
      <c r="D23" s="1">
        <v>14.82</v>
      </c>
      <c r="E23" s="2">
        <v>4.7</v>
      </c>
      <c r="F23" s="2">
        <v>4.7</v>
      </c>
      <c r="G23" t="s">
        <v>1213</v>
      </c>
      <c r="H23" t="s">
        <v>1092</v>
      </c>
    </row>
    <row r="24" spans="1:8">
      <c r="A24" t="s">
        <v>1216</v>
      </c>
      <c r="B24" t="s">
        <v>825</v>
      </c>
      <c r="C24" t="s">
        <v>1091</v>
      </c>
      <c r="D24" s="1">
        <v>14.72</v>
      </c>
      <c r="E24" s="2">
        <v>4.7</v>
      </c>
      <c r="F24" s="2">
        <v>4.7</v>
      </c>
      <c r="G24" t="s">
        <v>1213</v>
      </c>
      <c r="H24" t="s">
        <v>1092</v>
      </c>
    </row>
    <row r="25" spans="1:8">
      <c r="A25" t="s">
        <v>1217</v>
      </c>
      <c r="B25" t="s">
        <v>846</v>
      </c>
      <c r="C25" t="s">
        <v>1218</v>
      </c>
      <c r="D25" s="1">
        <v>16.63</v>
      </c>
      <c r="E25" s="2">
        <v>3.95</v>
      </c>
      <c r="F25" s="2">
        <v>3.95</v>
      </c>
      <c r="G25" t="s">
        <v>1219</v>
      </c>
      <c r="H25" t="s">
        <v>593</v>
      </c>
    </row>
    <row r="26" spans="1:8">
      <c r="A26" t="s">
        <v>1220</v>
      </c>
      <c r="B26" t="s">
        <v>853</v>
      </c>
      <c r="C26" t="s">
        <v>1221</v>
      </c>
      <c r="D26" s="1">
        <v>17.8</v>
      </c>
      <c r="E26" s="2">
        <v>4.2</v>
      </c>
      <c r="F26" s="2">
        <v>4.2</v>
      </c>
      <c r="G26" t="s">
        <v>1222</v>
      </c>
      <c r="H26" t="s">
        <v>787</v>
      </c>
    </row>
    <row r="27" spans="1:8">
      <c r="A27" t="s">
        <v>1223</v>
      </c>
      <c r="B27" t="s">
        <v>874</v>
      </c>
      <c r="C27" t="s">
        <v>1224</v>
      </c>
      <c r="D27" s="1">
        <v>6</v>
      </c>
      <c r="E27" s="2">
        <v>6.2</v>
      </c>
      <c r="F27" s="2">
        <v>6.2</v>
      </c>
      <c r="G27" t="s">
        <v>1225</v>
      </c>
      <c r="H27" t="s">
        <v>501</v>
      </c>
    </row>
    <row r="28" spans="1:8">
      <c r="A28" t="s">
        <v>1226</v>
      </c>
      <c r="B28" t="s">
        <v>905</v>
      </c>
      <c r="C28" t="s">
        <v>1155</v>
      </c>
      <c r="D28" s="1">
        <v>24.68</v>
      </c>
      <c r="E28" s="2">
        <v>9.5</v>
      </c>
      <c r="F28" s="2">
        <v>9.5</v>
      </c>
      <c r="G28" t="s">
        <v>1227</v>
      </c>
      <c r="H28" t="s">
        <v>758</v>
      </c>
    </row>
    <row r="29" spans="1:8">
      <c r="A29" t="s">
        <v>1228</v>
      </c>
      <c r="B29" t="s">
        <v>910</v>
      </c>
      <c r="C29" t="s">
        <v>911</v>
      </c>
      <c r="D29" s="1">
        <v>21.35</v>
      </c>
      <c r="E29" s="2">
        <v>5.45</v>
      </c>
      <c r="F29" s="2">
        <v>5.45</v>
      </c>
      <c r="G29" t="s">
        <v>1229</v>
      </c>
      <c r="H29" t="s">
        <v>1211</v>
      </c>
    </row>
    <row r="30" spans="1:8">
      <c r="A30" t="s">
        <v>1230</v>
      </c>
      <c r="B30" t="s">
        <v>916</v>
      </c>
      <c r="C30" t="s">
        <v>1231</v>
      </c>
      <c r="D30" s="1">
        <v>16.52</v>
      </c>
      <c r="E30" s="2">
        <v>4.95</v>
      </c>
      <c r="F30" s="2">
        <v>4.95</v>
      </c>
      <c r="G30" t="s">
        <v>1232</v>
      </c>
      <c r="H30" t="s">
        <v>523</v>
      </c>
    </row>
    <row r="31" spans="1:8">
      <c r="A31" t="s">
        <v>1233</v>
      </c>
      <c r="B31" t="s">
        <v>924</v>
      </c>
      <c r="C31" t="s">
        <v>1234</v>
      </c>
      <c r="D31" s="1">
        <v>18.69</v>
      </c>
      <c r="E31" s="2">
        <v>4.2</v>
      </c>
      <c r="F31" s="2">
        <v>4.2</v>
      </c>
      <c r="G31" t="s">
        <v>1235</v>
      </c>
      <c r="H31" t="s">
        <v>1159</v>
      </c>
    </row>
    <row r="32" spans="1:8">
      <c r="A32" t="s">
        <v>1236</v>
      </c>
      <c r="B32" t="s">
        <v>1237</v>
      </c>
      <c r="C32" t="s">
        <v>1238</v>
      </c>
      <c r="D32" s="1">
        <v>20.93</v>
      </c>
      <c r="E32" s="2">
        <v>4.9</v>
      </c>
      <c r="F32" s="2">
        <v>4.9</v>
      </c>
      <c r="G32" t="s">
        <v>1239</v>
      </c>
      <c r="H32" t="s">
        <v>758</v>
      </c>
    </row>
    <row r="33" spans="1:8">
      <c r="A33" t="s">
        <v>1240</v>
      </c>
      <c r="B33" t="s">
        <v>952</v>
      </c>
      <c r="C33" t="s">
        <v>1241</v>
      </c>
      <c r="D33" s="1">
        <v>24.69</v>
      </c>
      <c r="E33" s="2">
        <v>6.95</v>
      </c>
      <c r="F33" s="2">
        <v>6.95</v>
      </c>
      <c r="G33" t="s">
        <v>1242</v>
      </c>
      <c r="H33" t="s">
        <v>370</v>
      </c>
    </row>
    <row r="34" spans="1:8">
      <c r="A34" t="s">
        <v>1243</v>
      </c>
      <c r="B34" t="s">
        <v>964</v>
      </c>
      <c r="C34" t="s">
        <v>1244</v>
      </c>
      <c r="D34" s="1">
        <v>17.7</v>
      </c>
      <c r="E34" s="2">
        <v>4.15</v>
      </c>
      <c r="F34" s="2">
        <v>4.15</v>
      </c>
      <c r="G34" t="s">
        <v>1245</v>
      </c>
      <c r="H34" t="s">
        <v>761</v>
      </c>
    </row>
    <row r="35" spans="1:8">
      <c r="A35" t="s">
        <v>1246</v>
      </c>
      <c r="B35" t="s">
        <v>964</v>
      </c>
      <c r="C35" t="s">
        <v>1247</v>
      </c>
      <c r="D35" s="1">
        <v>17.65</v>
      </c>
      <c r="E35" s="2">
        <v>4.3</v>
      </c>
      <c r="F35" s="2">
        <v>4.3</v>
      </c>
      <c r="G35" t="s">
        <v>1245</v>
      </c>
      <c r="H35" t="s">
        <v>761</v>
      </c>
    </row>
    <row r="36" spans="1:8">
      <c r="A36" t="s">
        <v>1248</v>
      </c>
      <c r="B36" t="s">
        <v>964</v>
      </c>
      <c r="C36" t="s">
        <v>1249</v>
      </c>
      <c r="D36" s="1">
        <v>17.79</v>
      </c>
      <c r="E36" s="2">
        <v>5.95</v>
      </c>
      <c r="F36" s="2">
        <v>5.95</v>
      </c>
      <c r="G36" t="s">
        <v>1245</v>
      </c>
      <c r="H36" t="s">
        <v>761</v>
      </c>
    </row>
    <row r="37" spans="1:8">
      <c r="A37" t="s">
        <v>1250</v>
      </c>
      <c r="B37" t="s">
        <v>964</v>
      </c>
      <c r="C37" t="s">
        <v>1251</v>
      </c>
      <c r="D37" s="1">
        <v>17.57</v>
      </c>
      <c r="E37" s="2">
        <v>5.95</v>
      </c>
      <c r="F37" s="2">
        <v>5.95</v>
      </c>
      <c r="G37" t="s">
        <v>1245</v>
      </c>
      <c r="H37" t="s">
        <v>761</v>
      </c>
    </row>
    <row r="38" spans="1:8">
      <c r="A38" t="s">
        <v>1252</v>
      </c>
      <c r="B38" t="s">
        <v>964</v>
      </c>
      <c r="C38" t="s">
        <v>1247</v>
      </c>
      <c r="D38" s="1">
        <v>17.67</v>
      </c>
      <c r="E38" s="2">
        <v>4.3</v>
      </c>
      <c r="F38" s="2">
        <v>4.3</v>
      </c>
      <c r="G38" t="s">
        <v>1245</v>
      </c>
      <c r="H38" t="s">
        <v>761</v>
      </c>
    </row>
    <row r="39" spans="1:8">
      <c r="A39" t="s">
        <v>1253</v>
      </c>
      <c r="B39" t="s">
        <v>964</v>
      </c>
      <c r="C39" t="s">
        <v>1247</v>
      </c>
      <c r="D39" s="1">
        <v>17.3</v>
      </c>
      <c r="E39" s="2">
        <v>4.3</v>
      </c>
      <c r="F39" s="2">
        <v>4.3</v>
      </c>
      <c r="G39" t="s">
        <v>1245</v>
      </c>
      <c r="H39" t="s">
        <v>761</v>
      </c>
    </row>
    <row r="40" spans="1:8">
      <c r="A40" t="s">
        <v>1254</v>
      </c>
      <c r="B40" t="s">
        <v>964</v>
      </c>
      <c r="C40" t="s">
        <v>1249</v>
      </c>
      <c r="D40" s="1">
        <v>17.68</v>
      </c>
      <c r="E40" s="2">
        <v>5.95</v>
      </c>
      <c r="F40" s="2">
        <v>5.95</v>
      </c>
      <c r="G40" t="s">
        <v>1245</v>
      </c>
      <c r="H40" t="s">
        <v>761</v>
      </c>
    </row>
    <row r="41" spans="1:8">
      <c r="A41" t="s">
        <v>1255</v>
      </c>
      <c r="B41" t="s">
        <v>1256</v>
      </c>
      <c r="C41" t="s">
        <v>1155</v>
      </c>
      <c r="D41" s="1">
        <v>21.83</v>
      </c>
      <c r="E41" s="2">
        <v>9.5</v>
      </c>
      <c r="F41" s="2">
        <v>9.5</v>
      </c>
      <c r="G41" t="s">
        <v>1257</v>
      </c>
      <c r="H41" t="s">
        <v>758</v>
      </c>
    </row>
    <row r="42" spans="1:8">
      <c r="A42" t="s">
        <v>1258</v>
      </c>
      <c r="B42" t="s">
        <v>1076</v>
      </c>
      <c r="C42" t="s">
        <v>1155</v>
      </c>
      <c r="D42" s="1">
        <v>21.93</v>
      </c>
      <c r="E42" s="2">
        <v>9.5</v>
      </c>
      <c r="F42" s="2">
        <v>9.5</v>
      </c>
      <c r="G42" t="s">
        <v>1259</v>
      </c>
      <c r="H42" t="s">
        <v>758</v>
      </c>
    </row>
    <row r="43" spans="1:8">
      <c r="A43" t="s">
        <v>1260</v>
      </c>
      <c r="B43" t="s">
        <v>1076</v>
      </c>
      <c r="C43" t="s">
        <v>1155</v>
      </c>
      <c r="D43" s="1">
        <v>21.86</v>
      </c>
      <c r="E43" s="2">
        <v>9.5</v>
      </c>
      <c r="F43" s="2">
        <v>9.5</v>
      </c>
      <c r="G43" t="s">
        <v>1259</v>
      </c>
      <c r="H43" t="s">
        <v>758</v>
      </c>
    </row>
    <row r="44" spans="1:8">
      <c r="A44" t="s">
        <v>1261</v>
      </c>
      <c r="B44" t="s">
        <v>1076</v>
      </c>
      <c r="C44" t="s">
        <v>1262</v>
      </c>
      <c r="D44" s="1">
        <v>22.62</v>
      </c>
      <c r="E44" s="2">
        <v>4.15</v>
      </c>
      <c r="F44" s="2">
        <v>4.15</v>
      </c>
      <c r="G44" t="s">
        <v>1263</v>
      </c>
      <c r="H44" t="s">
        <v>558</v>
      </c>
    </row>
    <row r="45" spans="1:8">
      <c r="A45" t="s">
        <v>1264</v>
      </c>
      <c r="B45" t="s">
        <v>1090</v>
      </c>
      <c r="C45" t="s">
        <v>1265</v>
      </c>
      <c r="D45" s="1">
        <v>20.35</v>
      </c>
      <c r="E45" s="2">
        <v>3.45</v>
      </c>
      <c r="F45" s="2">
        <v>3.45</v>
      </c>
      <c r="G45" t="s">
        <v>1266</v>
      </c>
      <c r="H45" t="s">
        <v>593</v>
      </c>
    </row>
    <row r="46" spans="1:8">
      <c r="A46" t="s">
        <v>1267</v>
      </c>
      <c r="B46" t="s">
        <v>1113</v>
      </c>
      <c r="C46" t="s">
        <v>1268</v>
      </c>
      <c r="D46" s="1">
        <v>19.23</v>
      </c>
      <c r="E46" s="2">
        <v>3.7</v>
      </c>
      <c r="F46" s="2">
        <v>3.7</v>
      </c>
      <c r="G46" t="s">
        <v>1269</v>
      </c>
      <c r="H46" t="s">
        <v>787</v>
      </c>
    </row>
    <row r="47" spans="1:8">
      <c r="A47" t="s">
        <v>1270</v>
      </c>
      <c r="B47" t="s">
        <v>1127</v>
      </c>
      <c r="C47" t="s">
        <v>1271</v>
      </c>
      <c r="D47" s="1">
        <v>21.14</v>
      </c>
      <c r="E47" s="2">
        <v>4.7</v>
      </c>
      <c r="F47" s="2">
        <v>4.7</v>
      </c>
      <c r="G47" t="s">
        <v>1272</v>
      </c>
      <c r="H47" t="s">
        <v>402</v>
      </c>
    </row>
    <row r="48" spans="1:8">
      <c r="A48" t="s">
        <v>1273</v>
      </c>
      <c r="B48" t="s">
        <v>1127</v>
      </c>
      <c r="C48" t="s">
        <v>1274</v>
      </c>
      <c r="D48" s="1">
        <v>21.31</v>
      </c>
      <c r="E48" s="2">
        <v>6.15</v>
      </c>
      <c r="F48" s="2">
        <v>6.15</v>
      </c>
      <c r="G48" t="s">
        <v>1275</v>
      </c>
      <c r="H48" t="s">
        <v>1083</v>
      </c>
    </row>
    <row r="49" spans="1:8">
      <c r="A49" t="s">
        <v>1276</v>
      </c>
      <c r="B49" t="s">
        <v>1136</v>
      </c>
      <c r="C49" t="s">
        <v>1277</v>
      </c>
      <c r="D49" s="1">
        <v>17.82</v>
      </c>
      <c r="E49" s="2">
        <v>3.95</v>
      </c>
      <c r="F49" s="2">
        <v>3.95</v>
      </c>
      <c r="G49" t="s">
        <v>1278</v>
      </c>
      <c r="H49" t="s">
        <v>1131</v>
      </c>
    </row>
    <row r="50" spans="1:8">
      <c r="A50"/>
      <c r="B50"/>
      <c r="C50"/>
      <c r="D50" s="1"/>
      <c r="E50" s="2" t="s">
        <v>346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1279</v>
      </c>
      <c r="D1" t="s">
        <v>1280</v>
      </c>
      <c r="E1" t="s">
        <v>1281</v>
      </c>
      <c r="F1" t="s">
        <v>1282</v>
      </c>
      <c r="G1" t="s">
        <v>1283</v>
      </c>
      <c r="H1" t="s">
        <v>1284</v>
      </c>
      <c r="I1" t="s">
        <v>5</v>
      </c>
    </row>
    <row r="2" spans="1:9">
      <c r="A2" t="s">
        <v>276</v>
      </c>
      <c r="B2" t="s">
        <v>274</v>
      </c>
      <c r="C2" t="s">
        <v>1285</v>
      </c>
      <c r="D2">
        <v>0</v>
      </c>
      <c r="F2" s="3"/>
      <c r="G2" t="s">
        <v>344</v>
      </c>
      <c r="H2" s="4">
        <v>-420.3</v>
      </c>
      <c r="I2" s="2">
        <v>2493.7</v>
      </c>
    </row>
    <row r="3" spans="1:9">
      <c r="A3" t="s">
        <v>311</v>
      </c>
      <c r="B3" t="s">
        <v>310</v>
      </c>
      <c r="C3" t="s">
        <v>1286</v>
      </c>
      <c r="D3">
        <v>4219</v>
      </c>
      <c r="F3" s="3"/>
      <c r="G3" t="s">
        <v>344</v>
      </c>
      <c r="H3" s="4">
        <v>-411.3</v>
      </c>
      <c r="I3" s="2">
        <v>2758</v>
      </c>
    </row>
    <row r="4" spans="1:9">
      <c r="A4" t="s">
        <v>13</v>
      </c>
      <c r="B4" t="s">
        <v>11</v>
      </c>
      <c r="C4" t="s">
        <v>1286</v>
      </c>
      <c r="D4">
        <v>4218</v>
      </c>
      <c r="F4" s="3"/>
      <c r="G4" t="s">
        <v>344</v>
      </c>
      <c r="H4" s="4">
        <v>-630.6</v>
      </c>
      <c r="I4" s="2">
        <v>2501.44</v>
      </c>
    </row>
    <row r="5" spans="1:9">
      <c r="A5" t="s">
        <v>64</v>
      </c>
      <c r="B5" t="s">
        <v>62</v>
      </c>
      <c r="C5" t="s">
        <v>1285</v>
      </c>
      <c r="D5">
        <v>0</v>
      </c>
      <c r="F5" s="3"/>
      <c r="H5" s="4"/>
      <c r="I5" s="2">
        <v>1048.78</v>
      </c>
    </row>
    <row r="6" spans="1:9">
      <c r="A6" t="s">
        <v>84</v>
      </c>
      <c r="B6" t="s">
        <v>82</v>
      </c>
      <c r="C6" t="s">
        <v>1285</v>
      </c>
      <c r="D6">
        <v>0</v>
      </c>
      <c r="F6" s="3"/>
      <c r="G6" t="s">
        <v>344</v>
      </c>
      <c r="H6" s="4">
        <v>-577.2</v>
      </c>
      <c r="I6" s="2">
        <v>2524.4700000000003</v>
      </c>
    </row>
    <row r="7" spans="1:9">
      <c r="A7" t="s">
        <v>126</v>
      </c>
      <c r="B7" t="s">
        <v>124</v>
      </c>
      <c r="C7" t="s">
        <v>1285</v>
      </c>
      <c r="D7">
        <v>0</v>
      </c>
      <c r="F7" s="3"/>
      <c r="G7" t="s">
        <v>344</v>
      </c>
      <c r="H7" s="4">
        <v>-135</v>
      </c>
      <c r="I7" s="2">
        <v>380.01</v>
      </c>
    </row>
    <row r="8" spans="1:9">
      <c r="A8" t="s">
        <v>138</v>
      </c>
      <c r="B8" t="s">
        <v>137</v>
      </c>
      <c r="C8" t="s">
        <v>1285</v>
      </c>
      <c r="D8">
        <v>0</v>
      </c>
      <c r="F8" s="3"/>
      <c r="G8" t="s">
        <v>344</v>
      </c>
      <c r="H8" s="4">
        <v>-439.8</v>
      </c>
      <c r="I8" s="2">
        <v>2090.8399999999997</v>
      </c>
    </row>
    <row r="9" spans="1:9">
      <c r="A9" t="s">
        <v>175</v>
      </c>
      <c r="B9" t="s">
        <v>174</v>
      </c>
      <c r="C9" t="s">
        <v>1286</v>
      </c>
      <c r="D9">
        <v>4217</v>
      </c>
      <c r="F9" s="3"/>
      <c r="G9" t="s">
        <v>344</v>
      </c>
      <c r="H9" s="4">
        <v>-525.3</v>
      </c>
      <c r="I9" s="2">
        <v>3173.1899999999996</v>
      </c>
    </row>
    <row r="10" spans="1:9">
      <c r="A10" t="s">
        <v>222</v>
      </c>
      <c r="B10" t="s">
        <v>220</v>
      </c>
      <c r="C10" t="s">
        <v>1286</v>
      </c>
      <c r="D10">
        <v>4220</v>
      </c>
      <c r="F10" s="3"/>
      <c r="G10" t="s">
        <v>345</v>
      </c>
      <c r="H10" s="4">
        <v>-510</v>
      </c>
      <c r="I10" s="2">
        <v>2552.28</v>
      </c>
    </row>
    <row r="11" spans="1:9">
      <c r="A11"/>
      <c r="B11"/>
      <c r="C11"/>
      <c r="D11"/>
      <c r="F11" s="3">
        <f ca="1">SUBTOTAL(109,Table4[EXTRA])</f>
        <v>0</v>
      </c>
      <c r="G11"/>
      <c r="H11" s="4">
        <f ca="1">SUBTOTAL(109,Table4[FUEL])</f>
        <v>0</v>
      </c>
      <c r="I1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2026-07-15T15:00:05Z</dcterms:created>
  <dcterms:modified xsi:type="dcterms:W3CDTF">2026-07-15T15:00:05Z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